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X:\Teaching Center\TC Team\02_Lehrveranstaltungen\Banking and Finance I\HS25\05 OLAT\CF\Modul 2\"/>
    </mc:Choice>
  </mc:AlternateContent>
  <xr:revisionPtr revIDLastSave="0" documentId="13_ncr:1_{035637B2-1F98-429D-8B32-FD577F830755}" xr6:coauthVersionLast="47" xr6:coauthVersionMax="47" xr10:uidLastSave="{00000000-0000-0000-0000-000000000000}"/>
  <bookViews>
    <workbookView xWindow="-36098" yWindow="-98" windowWidth="21795" windowHeight="12975" tabRatio="813" xr2:uid="{00000000-000D-0000-FFFF-FFFF00000000}"/>
  </bookViews>
  <sheets>
    <sheet name="Einleitung &amp; Vorgehensweise" sheetId="4" r:id="rId1"/>
    <sheet name="Übung 1" sheetId="6" r:id="rId2"/>
    <sheet name="Lösung Übung 1" sheetId="2" r:id="rId3"/>
    <sheet name="Notizblatt" sheetId="5" r:id="rId4"/>
  </sheets>
  <definedNames>
    <definedName name="_xlnm.Print_Area" localSheetId="0">'Einleitung &amp; Vorgehensweise'!$A$1:$K$32</definedName>
    <definedName name="_xlnm.Print_Area" localSheetId="2">'Lösung Übung 1'!$B$4:$M$137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B4" i="6"/>
  <c r="F99" i="6" l="1"/>
  <c r="F95" i="6"/>
  <c r="F74" i="6"/>
  <c r="F65" i="6"/>
  <c r="F52" i="6"/>
  <c r="F41" i="6"/>
  <c r="F33" i="6"/>
  <c r="F29" i="6"/>
  <c r="F17" i="6"/>
  <c r="E136" i="2" l="1"/>
  <c r="E125" i="2"/>
  <c r="E101" i="2"/>
  <c r="E41" i="2"/>
  <c r="E32" i="2"/>
  <c r="E19" i="2"/>
  <c r="E86" i="2"/>
  <c r="E69" i="2"/>
  <c r="E53" i="2"/>
  <c r="B4" i="2"/>
</calcChain>
</file>

<file path=xl/sharedStrings.xml><?xml version="1.0" encoding="utf-8"?>
<sst xmlns="http://schemas.openxmlformats.org/spreadsheetml/2006/main" count="108" uniqueCount="64">
  <si>
    <t>Einleitung:</t>
  </si>
  <si>
    <t>Gegeben:</t>
  </si>
  <si>
    <t>Hinweis:</t>
  </si>
  <si>
    <t>Aufgabe:</t>
  </si>
  <si>
    <t>PV =</t>
  </si>
  <si>
    <t>t</t>
  </si>
  <si>
    <t>CF</t>
  </si>
  <si>
    <t>Aufgabe</t>
  </si>
  <si>
    <t>Berechnung in Excel:</t>
  </si>
  <si>
    <t>Zinssatz (r):</t>
  </si>
  <si>
    <t>PV</t>
  </si>
  <si>
    <t>Zeitwert des Geldes / Time Value of Money</t>
  </si>
  <si>
    <t>1)</t>
  </si>
  <si>
    <t>2)</t>
  </si>
  <si>
    <t>FV =</t>
  </si>
  <si>
    <t>3)</t>
  </si>
  <si>
    <t>4)</t>
  </si>
  <si>
    <t>5)</t>
  </si>
  <si>
    <t>t =</t>
  </si>
  <si>
    <t>6)</t>
  </si>
  <si>
    <r>
      <t>CF</t>
    </r>
    <r>
      <rPr>
        <b/>
        <vertAlign val="subscript"/>
        <sz val="11"/>
        <rFont val="Arial"/>
        <family val="2"/>
      </rPr>
      <t>t=17</t>
    </r>
  </si>
  <si>
    <t>7)</t>
  </si>
  <si>
    <r>
      <t>PV</t>
    </r>
    <r>
      <rPr>
        <vertAlign val="subscript"/>
        <sz val="11"/>
        <rFont val="Arial"/>
        <family val="2"/>
      </rPr>
      <t>t=2</t>
    </r>
    <r>
      <rPr>
        <sz val="11"/>
        <rFont val="Arial"/>
        <family val="2"/>
      </rPr>
      <t xml:space="preserve"> =</t>
    </r>
  </si>
  <si>
    <r>
      <t>PV</t>
    </r>
    <r>
      <rPr>
        <vertAlign val="subscript"/>
        <sz val="11"/>
        <rFont val="Arial"/>
        <family val="2"/>
      </rPr>
      <t>t=0</t>
    </r>
    <r>
      <rPr>
        <sz val="11"/>
        <rFont val="Arial"/>
        <family val="2"/>
      </rPr>
      <t xml:space="preserve"> =</t>
    </r>
  </si>
  <si>
    <t>Kontostand heute</t>
  </si>
  <si>
    <t>Kontostand bei Eröffnung</t>
  </si>
  <si>
    <t>Lösung Aufgabe 1)</t>
  </si>
  <si>
    <t>Lösung Aufgabe 2a)</t>
  </si>
  <si>
    <t>FV</t>
  </si>
  <si>
    <t>Aufgabe 2</t>
  </si>
  <si>
    <t>Lösung Aufgabe 2b)</t>
  </si>
  <si>
    <t>Lösung Aufgabe 3)</t>
  </si>
  <si>
    <t>Lösung Aufgabe 4)</t>
  </si>
  <si>
    <t>Aufgabe 3)</t>
  </si>
  <si>
    <t>Aufgabe 4)</t>
  </si>
  <si>
    <t>Aufgabe 5)</t>
  </si>
  <si>
    <t>Lösung Aufgabe 5)</t>
  </si>
  <si>
    <t>Zeit (t) in Jahren</t>
  </si>
  <si>
    <t>Aufgabe 6)</t>
  </si>
  <si>
    <t>Lösung Aufgabe 6)</t>
  </si>
  <si>
    <t>Aufgabe 7)</t>
  </si>
  <si>
    <t>Lösung Aufgabe 7a)</t>
  </si>
  <si>
    <r>
      <t>PV</t>
    </r>
    <r>
      <rPr>
        <vertAlign val="subscript"/>
        <sz val="11"/>
        <rFont val="Arial"/>
        <family val="2"/>
      </rPr>
      <t>t=2</t>
    </r>
  </si>
  <si>
    <t>Lösung Aufgabe 7b)</t>
  </si>
  <si>
    <r>
      <t>PV</t>
    </r>
    <r>
      <rPr>
        <vertAlign val="subscript"/>
        <sz val="11"/>
        <rFont val="Arial"/>
        <family val="2"/>
      </rPr>
      <t>t=0</t>
    </r>
  </si>
  <si>
    <t>Cash-flows:</t>
  </si>
  <si>
    <t>Zinssatz (r)</t>
  </si>
  <si>
    <t>Bitte beachte, dass diese Übung aus insgesamt 3 Blättern besteht, welche du durch Anklicken im Register (unten an der Seite) einzeln öffnen kannst. Die Lösung kannst du im Übungsblatt jeweils in die gelben Zellen schreiben.</t>
  </si>
  <si>
    <t>Time Value of Money ist ein zentrales Konzept in der Finanztheorie. Es besagt, dass ein Geldbetrag heute mehr wert ist, als derselbe Betrag morgen. In dieser Übung lernst du das Auf- und Abzinsen von Cash-flows.</t>
  </si>
  <si>
    <t>In den jeweiligen Aufgaben werden für die Berechnungen folgende Elemente vorgegeben: Zinssatz, Zeithorizont und Cash-flows.</t>
  </si>
  <si>
    <t>Berechne anhand der folgenden Formeln jeweils die gesuchten Grössen. Berechne die Werte auf  2 Stellen genau.</t>
  </si>
  <si>
    <t>Dein Onkel zahlt für dich auf ein Konto mit 4.5% Zins und einer Laufzeit von 30 Jahren einen Betrag von 1'500 CHF ein. Wie hoch ist der Wert dieses Geschenkes in 30 Jahren?</t>
  </si>
  <si>
    <t>Du wirst in 10 Jahren 2'500 CHF erhalten. Berechne den Present Value.</t>
  </si>
  <si>
    <r>
      <t>a)</t>
    </r>
    <r>
      <rPr>
        <sz val="11"/>
        <color rgb="FF000000"/>
        <rFont val="Arial"/>
        <family val="2"/>
      </rPr>
      <t xml:space="preserve"> Berechne den Future Value der Cash-flows:</t>
    </r>
  </si>
  <si>
    <r>
      <t>b)</t>
    </r>
    <r>
      <rPr>
        <sz val="11"/>
        <color rgb="FF000000"/>
        <rFont val="Arial"/>
        <family val="2"/>
      </rPr>
      <t xml:space="preserve"> Berechne den Present Value der Cash-flows:</t>
    </r>
  </si>
  <si>
    <t>In 17 Jahren wird dir ein Freund 220.10 CHF für eine Schuld von ursprünglich 100 CHF zurückzahlen. Die 220.10 CHF bestehen aus der Rückzahlung der Schuld und den Zinsen. Welcher Zinssatz liegt dieser Berechnung zugrunde?</t>
  </si>
  <si>
    <t>Vor einigen Jahren hast du in ein Sparkonto mit fixem Zins von 7% eine einmalige Einzahlung von 815.90 CHF gemacht. Seither hast du weder weitere Einzahlungen noch Auszahlungen vorgenommen. Heute morgen hast du den aktuellen Kontoauszug zugeschickt bekommen. Daraus wird ersichtlich, dass der Kontostand momentan 1'500 CHF beträgt. Vor wievielen Jahren hast du das Konto eröffnet?</t>
  </si>
  <si>
    <t>Du erhältst während 16 Jahren jeweils am Ende des Jahres eine Rente von 100 CHF. Berechne den Present Value dieser Rente.</t>
  </si>
  <si>
    <r>
      <t>Du erhältst während 6 Jahren jeweils Ende Jahr 4'000 CHF (CF</t>
    </r>
    <r>
      <rPr>
        <vertAlign val="subscript"/>
        <sz val="11"/>
        <color rgb="FF000000"/>
        <rFont val="Arial"/>
        <family val="2"/>
      </rPr>
      <t>1</t>
    </r>
    <r>
      <rPr>
        <sz val="11"/>
        <color rgb="FF000000"/>
        <rFont val="Arial"/>
        <family val="2"/>
      </rPr>
      <t>, CF</t>
    </r>
    <r>
      <rPr>
        <vertAlign val="subscript"/>
        <sz val="11"/>
        <color rgb="FF000000"/>
        <rFont val="Arial"/>
        <family val="2"/>
      </rPr>
      <t>2</t>
    </r>
    <r>
      <rPr>
        <sz val="11"/>
        <color rgb="FF000000"/>
        <rFont val="Arial"/>
        <family val="2"/>
      </rPr>
      <t>, CF</t>
    </r>
    <r>
      <rPr>
        <vertAlign val="subscript"/>
        <sz val="11"/>
        <color rgb="FF000000"/>
        <rFont val="Arial"/>
        <family val="2"/>
      </rPr>
      <t>3</t>
    </r>
    <r>
      <rPr>
        <sz val="11"/>
        <color rgb="FF000000"/>
        <rFont val="Arial"/>
        <family val="2"/>
      </rPr>
      <t>, CF</t>
    </r>
    <r>
      <rPr>
        <vertAlign val="subscript"/>
        <sz val="11"/>
        <color rgb="FF000000"/>
        <rFont val="Arial"/>
        <family val="2"/>
      </rPr>
      <t>4</t>
    </r>
    <r>
      <rPr>
        <sz val="11"/>
        <color rgb="FF000000"/>
        <rFont val="Arial"/>
        <family val="2"/>
      </rPr>
      <t>, CF</t>
    </r>
    <r>
      <rPr>
        <vertAlign val="subscript"/>
        <sz val="11"/>
        <color rgb="FF000000"/>
        <rFont val="Arial"/>
        <family val="2"/>
      </rPr>
      <t>5</t>
    </r>
    <r>
      <rPr>
        <sz val="11"/>
        <color rgb="FF000000"/>
        <rFont val="Arial"/>
        <family val="2"/>
      </rPr>
      <t>, CF</t>
    </r>
    <r>
      <rPr>
        <vertAlign val="subscript"/>
        <sz val="11"/>
        <color rgb="FF000000"/>
        <rFont val="Arial"/>
        <family val="2"/>
      </rPr>
      <t>6</t>
    </r>
    <r>
      <rPr>
        <sz val="11"/>
        <color rgb="FF000000"/>
        <rFont val="Arial"/>
        <family val="2"/>
      </rPr>
      <t>). Die erste Zahlung erfolgt am Ende des 2 Jahres.</t>
    </r>
  </si>
  <si>
    <r>
      <t xml:space="preserve">a) </t>
    </r>
    <r>
      <rPr>
        <sz val="11"/>
        <color rgb="FF000000"/>
        <rFont val="Arial"/>
        <family val="2"/>
      </rPr>
      <t>Berechne den Wert der Rente am Ende des 2. Jahres.</t>
    </r>
  </si>
  <si>
    <r>
      <t xml:space="preserve">b) </t>
    </r>
    <r>
      <rPr>
        <sz val="11"/>
        <color rgb="FF000000"/>
        <rFont val="Arial"/>
        <family val="2"/>
      </rPr>
      <t>Berechne den Present Value der Zahlungen.</t>
    </r>
  </si>
  <si>
    <t>Arbeitsbereich</t>
  </si>
  <si>
    <t>Aufgabe 1</t>
  </si>
  <si>
    <t>© Institut für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</si>
</sst>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 [$€-1]_-;\-* #,##0.00\ [$€-1]_-;_-* &quot;-&quot;??\ [$€-1]_-"/>
    <numFmt numFmtId="166" formatCode="#,##0.00_ ;[Red]\-#,##0.00\ "/>
    <numFmt numFmtId="167" formatCode="0.0%"/>
  </numFmts>
  <fonts count="18" x14ac:knownFonts="1">
    <font>
      <sz val="10"/>
      <name val="Arial"/>
    </font>
    <font>
      <sz val="10"/>
      <name val="Arial"/>
      <family val="2"/>
    </font>
    <font>
      <sz val="11"/>
      <name val="Arial"/>
      <family val="2"/>
    </font>
    <font>
      <b/>
      <sz val="11"/>
      <name val="Arial"/>
      <family val="2"/>
    </font>
    <font>
      <sz val="8"/>
      <name val="Arial"/>
      <family val="2"/>
    </font>
    <font>
      <sz val="16"/>
      <name val="Arial"/>
      <family val="2"/>
    </font>
    <font>
      <b/>
      <sz val="11"/>
      <color indexed="17"/>
      <name val="Arial"/>
      <family val="2"/>
    </font>
    <font>
      <b/>
      <sz val="11"/>
      <color indexed="9"/>
      <name val="Arial"/>
      <family val="2"/>
    </font>
    <font>
      <sz val="10"/>
      <name val="Tahoma"/>
      <family val="2"/>
    </font>
    <font>
      <b/>
      <sz val="10"/>
      <name val="Tahoma"/>
      <family val="2"/>
    </font>
    <font>
      <vertAlign val="subscript"/>
      <sz val="11"/>
      <name val="Arial"/>
      <family val="2"/>
    </font>
    <font>
      <b/>
      <sz val="9"/>
      <name val="Arial"/>
      <family val="2"/>
    </font>
    <font>
      <b/>
      <vertAlign val="subscript"/>
      <sz val="11"/>
      <name val="Arial"/>
      <family val="2"/>
    </font>
    <font>
      <sz val="11"/>
      <color indexed="10"/>
      <name val="Arial"/>
      <family val="2"/>
    </font>
    <font>
      <b/>
      <sz val="16"/>
      <color theme="0"/>
      <name val="Arial"/>
      <family val="2"/>
    </font>
    <font>
      <sz val="11"/>
      <color rgb="FF000000"/>
      <name val="Arial"/>
      <family val="2"/>
    </font>
    <font>
      <b/>
      <sz val="11"/>
      <color rgb="FF000000"/>
      <name val="Arial"/>
      <family val="2"/>
    </font>
    <font>
      <vertAlign val="subscript"/>
      <sz val="11"/>
      <color rgb="FF000000"/>
      <name val="Arial"/>
      <family val="2"/>
    </font>
  </fonts>
  <fills count="6">
    <fill>
      <patternFill patternType="none"/>
    </fill>
    <fill>
      <patternFill patternType="gray125"/>
    </fill>
    <fill>
      <patternFill patternType="solid">
        <fgColor indexed="9"/>
        <bgColor indexed="64"/>
      </patternFill>
    </fill>
    <fill>
      <patternFill patternType="solid">
        <fgColor indexed="9"/>
        <bgColor indexed="55"/>
      </patternFill>
    </fill>
    <fill>
      <patternFill patternType="solid">
        <fgColor indexed="43"/>
        <bgColor indexed="64"/>
      </patternFill>
    </fill>
    <fill>
      <patternFill patternType="solid">
        <fgColor rgb="FF4D797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rgb="FF4D7079"/>
      </left>
      <right/>
      <top style="medium">
        <color rgb="FF4D7079"/>
      </top>
      <bottom/>
      <diagonal/>
    </border>
    <border>
      <left/>
      <right/>
      <top style="medium">
        <color rgb="FF4D7079"/>
      </top>
      <bottom/>
      <diagonal/>
    </border>
    <border>
      <left/>
      <right style="medium">
        <color rgb="FF4D7079"/>
      </right>
      <top style="medium">
        <color rgb="FF4D7079"/>
      </top>
      <bottom/>
      <diagonal/>
    </border>
    <border>
      <left style="medium">
        <color rgb="FF4D7079"/>
      </left>
      <right/>
      <top/>
      <bottom/>
      <diagonal/>
    </border>
    <border>
      <left/>
      <right style="medium">
        <color rgb="FF4D7079"/>
      </right>
      <top/>
      <bottom/>
      <diagonal/>
    </border>
    <border>
      <left style="medium">
        <color rgb="FF4D7079"/>
      </left>
      <right/>
      <top/>
      <bottom style="medium">
        <color rgb="FF4D7079"/>
      </bottom>
      <diagonal/>
    </border>
    <border>
      <left/>
      <right/>
      <top/>
      <bottom style="medium">
        <color rgb="FF4D7079"/>
      </bottom>
      <diagonal/>
    </border>
    <border>
      <left/>
      <right style="medium">
        <color rgb="FF4D7079"/>
      </right>
      <top/>
      <bottom style="medium">
        <color rgb="FF4D7079"/>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2" fillId="0" borderId="0" xfId="0" applyFont="1" applyProtection="1">
      <protection hidden="1"/>
    </xf>
    <xf numFmtId="0" fontId="2" fillId="2" borderId="0" xfId="0" applyFont="1" applyFill="1" applyProtection="1">
      <protection hidden="1"/>
    </xf>
    <xf numFmtId="0" fontId="3" fillId="2" borderId="0" xfId="0" applyFont="1" applyFill="1" applyProtection="1">
      <protection hidden="1"/>
    </xf>
    <xf numFmtId="0" fontId="2" fillId="2" borderId="0" xfId="0" applyFont="1" applyFill="1" applyAlignment="1" applyProtection="1">
      <alignment horizontal="left" vertical="top" wrapText="1"/>
      <protection hidden="1"/>
    </xf>
    <xf numFmtId="0" fontId="5" fillId="0" borderId="0" xfId="0" applyFont="1" applyProtection="1">
      <protection hidden="1"/>
    </xf>
    <xf numFmtId="0" fontId="2" fillId="0" borderId="1" xfId="0" applyFont="1" applyBorder="1" applyProtection="1">
      <protection hidden="1"/>
    </xf>
    <xf numFmtId="0" fontId="2" fillId="3" borderId="0" xfId="0" applyFont="1" applyFill="1" applyProtection="1">
      <protection hidden="1"/>
    </xf>
    <xf numFmtId="0" fontId="2" fillId="0" borderId="2" xfId="0" applyFont="1" applyBorder="1" applyProtection="1">
      <protection hidden="1"/>
    </xf>
    <xf numFmtId="0" fontId="2" fillId="0" borderId="0" xfId="0" applyFont="1" applyAlignment="1" applyProtection="1">
      <alignment horizontal="center"/>
      <protection hidden="1"/>
    </xf>
    <xf numFmtId="166" fontId="2" fillId="0" borderId="0" xfId="0" applyNumberFormat="1" applyFont="1" applyProtection="1">
      <protection hidden="1"/>
    </xf>
    <xf numFmtId="0" fontId="6" fillId="0" borderId="0" xfId="0" applyFont="1" applyAlignment="1" applyProtection="1">
      <alignment horizontal="left"/>
      <protection hidden="1"/>
    </xf>
    <xf numFmtId="0" fontId="3" fillId="0" borderId="1" xfId="0" applyFont="1" applyBorder="1" applyProtection="1">
      <protection hidden="1"/>
    </xf>
    <xf numFmtId="0" fontId="3" fillId="0" borderId="0" xfId="0" applyFont="1" applyProtection="1">
      <protection hidden="1"/>
    </xf>
    <xf numFmtId="0" fontId="2" fillId="0" borderId="0" xfId="0" applyFont="1" applyProtection="1">
      <protection locked="0" hidden="1"/>
    </xf>
    <xf numFmtId="0" fontId="3" fillId="0" borderId="2" xfId="0" applyFont="1" applyBorder="1" applyProtection="1">
      <protection hidden="1"/>
    </xf>
    <xf numFmtId="0" fontId="2" fillId="0" borderId="0" xfId="0" applyFont="1" applyAlignment="1" applyProtection="1">
      <alignment vertical="top" wrapText="1"/>
      <protection hidden="1"/>
    </xf>
    <xf numFmtId="0" fontId="3" fillId="0" borderId="2" xfId="0" applyFont="1" applyBorder="1" applyAlignment="1" applyProtection="1">
      <alignment horizontal="left"/>
      <protection hidden="1"/>
    </xf>
    <xf numFmtId="0" fontId="3" fillId="0" borderId="2" xfId="0" applyFont="1" applyBorder="1"/>
    <xf numFmtId="0" fontId="2" fillId="0" borderId="2" xfId="0" applyFont="1" applyBorder="1"/>
    <xf numFmtId="0" fontId="13" fillId="0" borderId="0" xfId="0" applyFont="1" applyProtection="1">
      <protection locked="0" hidden="1"/>
    </xf>
    <xf numFmtId="0" fontId="2" fillId="0" borderId="0" xfId="0" applyFont="1" applyAlignment="1" applyProtection="1">
      <alignment horizontal="left" vertical="top" wrapText="1"/>
      <protection hidden="1"/>
    </xf>
    <xf numFmtId="0" fontId="8" fillId="0" borderId="0" xfId="0" applyFont="1" applyAlignment="1" applyProtection="1">
      <alignment horizontal="left" vertical="top" wrapText="1"/>
      <protection hidden="1"/>
    </xf>
    <xf numFmtId="9" fontId="2" fillId="0" borderId="2" xfId="0" applyNumberFormat="1" applyFont="1" applyBorder="1"/>
    <xf numFmtId="3" fontId="2" fillId="0" borderId="2" xfId="0" applyNumberFormat="1" applyFont="1" applyBorder="1"/>
    <xf numFmtId="0" fontId="9" fillId="0" borderId="0" xfId="0" applyFont="1" applyAlignment="1" applyProtection="1">
      <alignment horizontal="left" vertical="top" wrapText="1"/>
      <protection hidden="1"/>
    </xf>
    <xf numFmtId="2" fontId="2" fillId="4" borderId="2" xfId="0" applyNumberFormat="1" applyFont="1" applyFill="1" applyBorder="1" applyProtection="1">
      <protection locked="0" hidden="1"/>
    </xf>
    <xf numFmtId="0" fontId="9" fillId="0" borderId="0" xfId="0" applyFont="1" applyAlignment="1" applyProtection="1">
      <alignment vertical="top" wrapText="1"/>
      <protection hidden="1"/>
    </xf>
    <xf numFmtId="2" fontId="2" fillId="0" borderId="0" xfId="0" applyNumberFormat="1" applyFont="1" applyProtection="1">
      <protection locked="0" hidden="1"/>
    </xf>
    <xf numFmtId="0" fontId="3" fillId="0" borderId="0" xfId="0" applyFont="1"/>
    <xf numFmtId="1" fontId="2" fillId="0" borderId="0" xfId="0" applyNumberFormat="1" applyFont="1" applyAlignment="1" applyProtection="1">
      <alignment horizontal="left"/>
      <protection hidden="1"/>
    </xf>
    <xf numFmtId="0" fontId="3" fillId="0" borderId="0" xfId="0" applyFont="1" applyAlignment="1" applyProtection="1">
      <alignment horizontal="left"/>
      <protection hidden="1"/>
    </xf>
    <xf numFmtId="10" fontId="2" fillId="0" borderId="0" xfId="0" applyNumberFormat="1" applyFont="1" applyAlignment="1" applyProtection="1">
      <alignment horizontal="left"/>
      <protection hidden="1"/>
    </xf>
    <xf numFmtId="0" fontId="2" fillId="0" borderId="0" xfId="0" applyFont="1" applyAlignment="1" applyProtection="1">
      <alignment vertical="top"/>
      <protection hidden="1"/>
    </xf>
    <xf numFmtId="2" fontId="2" fillId="0" borderId="0" xfId="0" applyNumberFormat="1" applyFont="1" applyProtection="1">
      <protection locked="0"/>
    </xf>
    <xf numFmtId="166" fontId="2" fillId="0" borderId="0" xfId="0" applyNumberFormat="1" applyFont="1" applyAlignment="1" applyProtection="1">
      <alignment horizontal="right"/>
      <protection hidden="1"/>
    </xf>
    <xf numFmtId="0" fontId="3" fillId="2" borderId="0" xfId="0" applyFont="1" applyFill="1" applyAlignment="1" applyProtection="1">
      <alignment horizontal="left"/>
      <protection hidden="1"/>
    </xf>
    <xf numFmtId="9" fontId="2" fillId="2" borderId="0" xfId="0" applyNumberFormat="1" applyFont="1" applyFill="1" applyAlignment="1" applyProtection="1">
      <alignment horizontal="left"/>
      <protection hidden="1"/>
    </xf>
    <xf numFmtId="0" fontId="3" fillId="0" borderId="2" xfId="0" applyFont="1" applyBorder="1" applyAlignment="1">
      <alignment horizontal="left"/>
    </xf>
    <xf numFmtId="10" fontId="2" fillId="4" borderId="2" xfId="0" applyNumberFormat="1" applyFont="1" applyFill="1" applyBorder="1" applyAlignment="1" applyProtection="1">
      <alignment horizontal="right"/>
      <protection hidden="1"/>
    </xf>
    <xf numFmtId="2" fontId="2" fillId="4" borderId="2" xfId="0" applyNumberFormat="1" applyFont="1" applyFill="1" applyBorder="1" applyAlignment="1" applyProtection="1">
      <alignment horizontal="right"/>
      <protection hidden="1"/>
    </xf>
    <xf numFmtId="0" fontId="0" fillId="0" borderId="0" xfId="0" applyAlignment="1">
      <alignment vertical="top" wrapText="1"/>
    </xf>
    <xf numFmtId="167" fontId="2" fillId="0" borderId="0" xfId="0" applyNumberFormat="1" applyFont="1" applyAlignment="1" applyProtection="1">
      <alignment horizontal="left"/>
      <protection hidden="1"/>
    </xf>
    <xf numFmtId="0" fontId="2" fillId="0" borderId="0" xfId="0" applyFont="1"/>
    <xf numFmtId="0" fontId="7" fillId="0" borderId="0" xfId="0" applyFont="1" applyAlignment="1" applyProtection="1">
      <alignment horizontal="center"/>
      <protection hidden="1"/>
    </xf>
    <xf numFmtId="2" fontId="2" fillId="0" borderId="0" xfId="0" applyNumberFormat="1" applyFont="1" applyProtection="1">
      <protection hidden="1"/>
    </xf>
    <xf numFmtId="2" fontId="13" fillId="0" borderId="0" xfId="0" applyNumberFormat="1" applyFont="1"/>
    <xf numFmtId="9" fontId="2" fillId="0" borderId="0" xfId="0" applyNumberFormat="1" applyFont="1" applyAlignment="1" applyProtection="1">
      <alignment horizontal="left"/>
      <protection hidden="1"/>
    </xf>
    <xf numFmtId="0" fontId="13" fillId="0" borderId="0" xfId="0" applyFont="1"/>
    <xf numFmtId="10" fontId="2" fillId="0" borderId="0" xfId="0" applyNumberFormat="1" applyFont="1"/>
    <xf numFmtId="164" fontId="2" fillId="0" borderId="0" xfId="0" applyNumberFormat="1" applyFont="1" applyProtection="1">
      <protection hidden="1"/>
    </xf>
    <xf numFmtId="10" fontId="2" fillId="4" borderId="2" xfId="3" applyNumberFormat="1" applyFont="1" applyFill="1" applyBorder="1" applyProtection="1">
      <protection locked="0" hidden="1"/>
    </xf>
    <xf numFmtId="167" fontId="2" fillId="2" borderId="0" xfId="0" applyNumberFormat="1" applyFont="1" applyFill="1" applyAlignment="1" applyProtection="1">
      <alignment horizontal="left"/>
      <protection hidden="1"/>
    </xf>
    <xf numFmtId="43" fontId="11" fillId="0" borderId="0" xfId="1" applyFont="1" applyBorder="1" applyAlignment="1" applyProtection="1">
      <alignment horizontal="left"/>
      <protection hidden="1"/>
    </xf>
    <xf numFmtId="43" fontId="11" fillId="0" borderId="0" xfId="1" applyFont="1" applyBorder="1" applyAlignment="1" applyProtection="1">
      <protection hidden="1"/>
    </xf>
    <xf numFmtId="0" fontId="0" fillId="0" borderId="1" xfId="0" applyBorder="1"/>
    <xf numFmtId="0" fontId="0" fillId="0" borderId="5" xfId="0" applyBorder="1"/>
    <xf numFmtId="0" fontId="4" fillId="2" borderId="6" xfId="0" applyFont="1" applyFill="1" applyBorder="1" applyProtection="1">
      <protection hidden="1"/>
    </xf>
    <xf numFmtId="0" fontId="4" fillId="2" borderId="7" xfId="0" applyFont="1" applyFill="1" applyBorder="1" applyProtection="1">
      <protection hidden="1"/>
    </xf>
    <xf numFmtId="0" fontId="2" fillId="2" borderId="7" xfId="0" applyFont="1" applyFill="1" applyBorder="1" applyProtection="1">
      <protection hidden="1"/>
    </xf>
    <xf numFmtId="0" fontId="2" fillId="2" borderId="8" xfId="0" applyFont="1" applyFill="1" applyBorder="1" applyProtection="1">
      <protection hidden="1"/>
    </xf>
    <xf numFmtId="0" fontId="2" fillId="0" borderId="9" xfId="0" applyFont="1" applyBorder="1" applyProtection="1">
      <protection hidden="1"/>
    </xf>
    <xf numFmtId="0" fontId="2" fillId="0" borderId="10" xfId="0" applyFont="1" applyBorder="1" applyProtection="1">
      <protection hidden="1"/>
    </xf>
    <xf numFmtId="0" fontId="2" fillId="0" borderId="10" xfId="0" applyFont="1" applyBorder="1" applyAlignment="1" applyProtection="1">
      <alignment horizontal="left" vertical="top" wrapText="1"/>
      <protection hidden="1"/>
    </xf>
    <xf numFmtId="0" fontId="0" fillId="0" borderId="10" xfId="0" applyBorder="1" applyAlignment="1">
      <alignment vertical="top" wrapText="1"/>
    </xf>
    <xf numFmtId="0" fontId="2" fillId="0" borderId="11" xfId="0" applyFont="1" applyBorder="1" applyProtection="1">
      <protection hidden="1"/>
    </xf>
    <xf numFmtId="0" fontId="2" fillId="0" borderId="12" xfId="0" applyFont="1" applyBorder="1" applyProtection="1">
      <protection hidden="1"/>
    </xf>
    <xf numFmtId="0" fontId="2" fillId="0" borderId="13" xfId="0" applyFont="1" applyBorder="1" applyProtection="1">
      <protection hidden="1"/>
    </xf>
    <xf numFmtId="0" fontId="0" fillId="0" borderId="10" xfId="0" applyBorder="1"/>
    <xf numFmtId="0" fontId="2" fillId="5" borderId="0" xfId="0" applyFont="1" applyFill="1" applyProtection="1">
      <protection hidden="1"/>
    </xf>
    <xf numFmtId="0" fontId="14" fillId="5" borderId="0" xfId="0" applyFont="1" applyFill="1" applyProtection="1">
      <protection hidden="1"/>
    </xf>
    <xf numFmtId="0" fontId="3" fillId="5" borderId="0" xfId="0" applyFont="1" applyFill="1" applyProtection="1">
      <protection hidden="1"/>
    </xf>
    <xf numFmtId="0" fontId="15" fillId="0" borderId="0" xfId="0" applyFont="1" applyAlignment="1">
      <alignment wrapText="1" readingOrder="1"/>
    </xf>
    <xf numFmtId="0" fontId="15" fillId="0" borderId="10" xfId="0" applyFont="1" applyBorder="1" applyAlignment="1">
      <alignment wrapText="1" readingOrder="1"/>
    </xf>
    <xf numFmtId="0" fontId="16" fillId="0" borderId="0" xfId="0" applyFont="1" applyAlignment="1">
      <alignment wrapText="1" readingOrder="1"/>
    </xf>
    <xf numFmtId="0" fontId="3" fillId="2" borderId="1" xfId="0" applyFont="1" applyFill="1" applyBorder="1" applyProtection="1">
      <protection hidden="1"/>
    </xf>
    <xf numFmtId="0" fontId="2" fillId="0" borderId="0" xfId="0" applyFont="1" applyAlignment="1" applyProtection="1">
      <alignment vertical="top" wrapText="1"/>
      <protection hidden="1"/>
    </xf>
    <xf numFmtId="0" fontId="3" fillId="0" borderId="3" xfId="0" applyFont="1" applyBorder="1" applyAlignment="1" applyProtection="1">
      <alignment horizontal="left"/>
      <protection hidden="1"/>
    </xf>
    <xf numFmtId="0" fontId="3" fillId="0" borderId="4" xfId="0" applyFont="1" applyBorder="1" applyAlignment="1" applyProtection="1">
      <alignment horizontal="left"/>
      <protection hidden="1"/>
    </xf>
    <xf numFmtId="0" fontId="3" fillId="0" borderId="3" xfId="0" applyFont="1" applyBorder="1" applyAlignment="1">
      <alignment horizontal="left"/>
    </xf>
    <xf numFmtId="0" fontId="3" fillId="0" borderId="4" xfId="0" applyFont="1" applyBorder="1" applyAlignment="1">
      <alignment horizontal="left"/>
    </xf>
  </cellXfs>
  <cellStyles count="4">
    <cellStyle name="Comma" xfId="1" builtinId="3"/>
    <cellStyle name="Euro" xfId="2" xr:uid="{00000000-0005-0000-0000-000001000000}"/>
    <cellStyle name="Normal" xfId="0" builtinId="0"/>
    <cellStyle name="Percent" xfId="3" builtinId="5"/>
  </cellStyles>
  <dxfs count="2">
    <dxf>
      <fill>
        <patternFill>
          <bgColor indexed="10"/>
        </patternFill>
      </fill>
      <border>
        <left style="thin">
          <color indexed="64"/>
        </left>
        <right style="thin">
          <color indexed="64"/>
        </right>
        <top style="thin">
          <color indexed="64"/>
        </top>
        <bottom style="thin">
          <color indexed="64"/>
        </bottom>
      </border>
    </dxf>
    <dxf>
      <fill>
        <patternFill>
          <bgColor indexed="17"/>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CC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7970"/>
      <color rgb="FF700076"/>
      <color rgb="FF4D7079"/>
      <color rgb="FF7000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7</xdr:col>
      <xdr:colOff>85725</xdr:colOff>
      <xdr:row>22</xdr:row>
      <xdr:rowOff>152400</xdr:rowOff>
    </xdr:from>
    <xdr:to>
      <xdr:col>7</xdr:col>
      <xdr:colOff>1123950</xdr:colOff>
      <xdr:row>23</xdr:row>
      <xdr:rowOff>142875</xdr:rowOff>
    </xdr:to>
    <xdr:sp macro="" textlink="">
      <xdr:nvSpPr>
        <xdr:cNvPr id="2100" name="Text Box 52">
          <a:extLst>
            <a:ext uri="{FF2B5EF4-FFF2-40B4-BE49-F238E27FC236}">
              <a16:creationId xmlns:a16="http://schemas.microsoft.com/office/drawing/2014/main" id="{00000000-0008-0000-0000-000034080000}"/>
            </a:ext>
          </a:extLst>
        </xdr:cNvPr>
        <xdr:cNvSpPr txBox="1">
          <a:spLocks noChangeArrowheads="1"/>
        </xdr:cNvSpPr>
      </xdr:nvSpPr>
      <xdr:spPr bwMode="auto">
        <a:xfrm>
          <a:off x="3495675" y="3648075"/>
          <a:ext cx="1038225" cy="1714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Present Value:</a:t>
          </a:r>
        </a:p>
      </xdr:txBody>
    </xdr:sp>
    <xdr:clientData/>
  </xdr:twoCellAnchor>
  <xdr:twoCellAnchor>
    <xdr:from>
      <xdr:col>9</xdr:col>
      <xdr:colOff>19050</xdr:colOff>
      <xdr:row>22</xdr:row>
      <xdr:rowOff>161925</xdr:rowOff>
    </xdr:from>
    <xdr:to>
      <xdr:col>9</xdr:col>
      <xdr:colOff>981075</xdr:colOff>
      <xdr:row>24</xdr:row>
      <xdr:rowOff>19050</xdr:rowOff>
    </xdr:to>
    <xdr:sp macro="" textlink="">
      <xdr:nvSpPr>
        <xdr:cNvPr id="2103" name="Text Box 55">
          <a:extLst>
            <a:ext uri="{FF2B5EF4-FFF2-40B4-BE49-F238E27FC236}">
              <a16:creationId xmlns:a16="http://schemas.microsoft.com/office/drawing/2014/main" id="{00000000-0008-0000-0000-000037080000}"/>
            </a:ext>
          </a:extLst>
        </xdr:cNvPr>
        <xdr:cNvSpPr txBox="1">
          <a:spLocks noChangeArrowheads="1"/>
        </xdr:cNvSpPr>
      </xdr:nvSpPr>
      <xdr:spPr bwMode="auto">
        <a:xfrm>
          <a:off x="5695950" y="3657600"/>
          <a:ext cx="962025" cy="21907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Future Value:</a:t>
          </a:r>
        </a:p>
      </xdr:txBody>
    </xdr:sp>
    <xdr:clientData/>
  </xdr:twoCellAnchor>
  <xdr:twoCellAnchor>
    <xdr:from>
      <xdr:col>3</xdr:col>
      <xdr:colOff>95250</xdr:colOff>
      <xdr:row>22</xdr:row>
      <xdr:rowOff>171450</xdr:rowOff>
    </xdr:from>
    <xdr:to>
      <xdr:col>5</xdr:col>
      <xdr:colOff>790575</xdr:colOff>
      <xdr:row>24</xdr:row>
      <xdr:rowOff>9525</xdr:rowOff>
    </xdr:to>
    <xdr:sp macro="" textlink="">
      <xdr:nvSpPr>
        <xdr:cNvPr id="2105" name="Text Box 57">
          <a:extLst>
            <a:ext uri="{FF2B5EF4-FFF2-40B4-BE49-F238E27FC236}">
              <a16:creationId xmlns:a16="http://schemas.microsoft.com/office/drawing/2014/main" id="{00000000-0008-0000-0000-000039080000}"/>
            </a:ext>
          </a:extLst>
        </xdr:cNvPr>
        <xdr:cNvSpPr txBox="1">
          <a:spLocks noChangeArrowheads="1"/>
        </xdr:cNvSpPr>
      </xdr:nvSpPr>
      <xdr:spPr bwMode="auto">
        <a:xfrm>
          <a:off x="457200" y="3667125"/>
          <a:ext cx="2495550" cy="2000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Present Value einer Annuität:</a:t>
          </a:r>
        </a:p>
      </xdr:txBody>
    </xdr:sp>
    <xdr:clientData/>
  </xdr:twoCellAnchor>
  <xdr:twoCellAnchor>
    <xdr:from>
      <xdr:col>13</xdr:col>
      <xdr:colOff>38100</xdr:colOff>
      <xdr:row>11</xdr:row>
      <xdr:rowOff>95250</xdr:rowOff>
    </xdr:from>
    <xdr:to>
      <xdr:col>23</xdr:col>
      <xdr:colOff>314325</xdr:colOff>
      <xdr:row>14</xdr:row>
      <xdr:rowOff>85725</xdr:rowOff>
    </xdr:to>
    <xdr:sp macro="" textlink="">
      <xdr:nvSpPr>
        <xdr:cNvPr id="2109" name="Text Box 61">
          <a:extLst>
            <a:ext uri="{FF2B5EF4-FFF2-40B4-BE49-F238E27FC236}">
              <a16:creationId xmlns:a16="http://schemas.microsoft.com/office/drawing/2014/main" id="{00000000-0008-0000-0000-00003D080000}"/>
            </a:ext>
          </a:extLst>
        </xdr:cNvPr>
        <xdr:cNvSpPr txBox="1">
          <a:spLocks noChangeArrowheads="1"/>
        </xdr:cNvSpPr>
      </xdr:nvSpPr>
      <xdr:spPr bwMode="auto">
        <a:xfrm>
          <a:off x="9420225" y="1466850"/>
          <a:ext cx="6372225" cy="561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de-CH" sz="11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9</xdr:col>
          <xdr:colOff>0</xdr:colOff>
          <xdr:row>25</xdr:row>
          <xdr:rowOff>47625</xdr:rowOff>
        </xdr:from>
        <xdr:to>
          <xdr:col>10</xdr:col>
          <xdr:colOff>923925</xdr:colOff>
          <xdr:row>29</xdr:row>
          <xdr:rowOff>9525</xdr:rowOff>
        </xdr:to>
        <xdr:sp macro="" textlink="">
          <xdr:nvSpPr>
            <xdr:cNvPr id="2101" name="Objekt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00" mc:Ignorable="a14" a14:legacySpreadsheetColorIndex="13"/>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24</xdr:row>
          <xdr:rowOff>104775</xdr:rowOff>
        </xdr:from>
        <xdr:to>
          <xdr:col>5</xdr:col>
          <xdr:colOff>800100</xdr:colOff>
          <xdr:row>29</xdr:row>
          <xdr:rowOff>152400</xdr:rowOff>
        </xdr:to>
        <xdr:sp macro="" textlink="">
          <xdr:nvSpPr>
            <xdr:cNvPr id="2104" name="Objekt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00" mc:Ignorable="a14" a14:legacySpreadsheetColorIndex="13"/>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1038225</xdr:colOff>
          <xdr:row>25</xdr:row>
          <xdr:rowOff>76200</xdr:rowOff>
        </xdr:from>
        <xdr:to>
          <xdr:col>8</xdr:col>
          <xdr:colOff>619125</xdr:colOff>
          <xdr:row>28</xdr:row>
          <xdr:rowOff>180975</xdr:rowOff>
        </xdr:to>
        <xdr:sp macro="" textlink="">
          <xdr:nvSpPr>
            <xdr:cNvPr id="2107" name="Objekt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00"/>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9525</xdr:colOff>
      <xdr:row>43</xdr:row>
      <xdr:rowOff>0</xdr:rowOff>
    </xdr:from>
    <xdr:to>
      <xdr:col>7</xdr:col>
      <xdr:colOff>1581150</xdr:colOff>
      <xdr:row>43</xdr:row>
      <xdr:rowOff>0</xdr:rowOff>
    </xdr:to>
    <xdr:sp macro="" textlink="">
      <xdr:nvSpPr>
        <xdr:cNvPr id="2" name="Text Box 97">
          <a:extLst>
            <a:ext uri="{FF2B5EF4-FFF2-40B4-BE49-F238E27FC236}">
              <a16:creationId xmlns:a16="http://schemas.microsoft.com/office/drawing/2014/main" id="{00000000-0008-0000-0100-000002000000}"/>
            </a:ext>
          </a:extLst>
        </xdr:cNvPr>
        <xdr:cNvSpPr txBox="1">
          <a:spLocks noChangeArrowheads="1"/>
        </xdr:cNvSpPr>
      </xdr:nvSpPr>
      <xdr:spPr bwMode="auto">
        <a:xfrm>
          <a:off x="371475" y="7686675"/>
          <a:ext cx="5600700" cy="0"/>
        </a:xfrm>
        <a:prstGeom prst="rect">
          <a:avLst/>
        </a:prstGeom>
        <a:noFill/>
        <a:ln w="9525">
          <a:no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a) </a:t>
          </a:r>
          <a:r>
            <a:rPr lang="de-CH" sz="1100" b="0" i="0" u="none" strike="noStrike" baseline="0">
              <a:solidFill>
                <a:srgbClr val="000000"/>
              </a:solidFill>
              <a:latin typeface="Arial"/>
              <a:cs typeface="Arial"/>
            </a:rPr>
            <a:t>Berechne den Present Value der Cash Flows.</a:t>
          </a:r>
        </a:p>
      </xdr:txBody>
    </xdr:sp>
    <xdr:clientData/>
  </xdr:twoCellAnchor>
  <xdr:twoCellAnchor>
    <xdr:from>
      <xdr:col>3</xdr:col>
      <xdr:colOff>0</xdr:colOff>
      <xdr:row>43</xdr:row>
      <xdr:rowOff>0</xdr:rowOff>
    </xdr:from>
    <xdr:to>
      <xdr:col>7</xdr:col>
      <xdr:colOff>1581150</xdr:colOff>
      <xdr:row>43</xdr:row>
      <xdr:rowOff>0</xdr:rowOff>
    </xdr:to>
    <xdr:sp macro="" textlink="">
      <xdr:nvSpPr>
        <xdr:cNvPr id="3" name="Text Box 98">
          <a:extLst>
            <a:ext uri="{FF2B5EF4-FFF2-40B4-BE49-F238E27FC236}">
              <a16:creationId xmlns:a16="http://schemas.microsoft.com/office/drawing/2014/main" id="{00000000-0008-0000-0100-000003000000}"/>
            </a:ext>
          </a:extLst>
        </xdr:cNvPr>
        <xdr:cNvSpPr txBox="1">
          <a:spLocks noChangeArrowheads="1"/>
        </xdr:cNvSpPr>
      </xdr:nvSpPr>
      <xdr:spPr bwMode="auto">
        <a:xfrm>
          <a:off x="361950" y="7686675"/>
          <a:ext cx="5610225" cy="0"/>
        </a:xfrm>
        <a:prstGeom prst="rect">
          <a:avLst/>
        </a:prstGeom>
        <a:noFill/>
        <a:ln w="9525">
          <a:no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b) </a:t>
          </a:r>
          <a:r>
            <a:rPr lang="de-CH" sz="1100" b="0" i="0" u="none" strike="noStrike" baseline="0">
              <a:solidFill>
                <a:srgbClr val="000000"/>
              </a:solidFill>
              <a:latin typeface="Arial"/>
              <a:cs typeface="Arial"/>
            </a:rPr>
            <a:t>Berechne den Future Value der Cash Flows</a:t>
          </a:r>
        </a:p>
      </xdr:txBody>
    </xdr:sp>
    <xdr:clientData/>
  </xdr:twoCellAnchor>
  <xdr:twoCellAnchor editAs="oneCell">
    <xdr:from>
      <xdr:col>3</xdr:col>
      <xdr:colOff>0</xdr:colOff>
      <xdr:row>82</xdr:row>
      <xdr:rowOff>0</xdr:rowOff>
    </xdr:from>
    <xdr:to>
      <xdr:col>6</xdr:col>
      <xdr:colOff>438150</xdr:colOff>
      <xdr:row>91</xdr:row>
      <xdr:rowOff>85725</xdr:rowOff>
    </xdr:to>
    <xdr:pic>
      <xdr:nvPicPr>
        <xdr:cNvPr id="4" name="Picture 16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5116175"/>
          <a:ext cx="43053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923925</xdr:colOff>
      <xdr:row>10</xdr:row>
      <xdr:rowOff>38100</xdr:rowOff>
    </xdr:from>
    <xdr:to>
      <xdr:col>12</xdr:col>
      <xdr:colOff>476250</xdr:colOff>
      <xdr:row>12</xdr:row>
      <xdr:rowOff>57150</xdr:rowOff>
    </xdr:to>
    <xdr:sp macro="" textlink="">
      <xdr:nvSpPr>
        <xdr:cNvPr id="3093" name="Text Box 21">
          <a:extLst>
            <a:ext uri="{FF2B5EF4-FFF2-40B4-BE49-F238E27FC236}">
              <a16:creationId xmlns:a16="http://schemas.microsoft.com/office/drawing/2014/main" id="{00000000-0008-0000-0200-0000150C0000}"/>
            </a:ext>
          </a:extLst>
        </xdr:cNvPr>
        <xdr:cNvSpPr txBox="1">
          <a:spLocks noChangeArrowheads="1"/>
        </xdr:cNvSpPr>
      </xdr:nvSpPr>
      <xdr:spPr bwMode="auto">
        <a:xfrm>
          <a:off x="3600450" y="1295400"/>
          <a:ext cx="6724650" cy="41910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Dein Onkel zahlt für dich auf ein Konto mit 4.5% Zins und einer Laufzeit von 30 Jahren einen Betrag von 1'500 CHF ein. Wie hoch ist der Wert dieses Geschenkes in 30 Jahren?</a:t>
          </a:r>
        </a:p>
      </xdr:txBody>
    </xdr:sp>
    <xdr:clientData/>
  </xdr:twoCellAnchor>
  <xdr:twoCellAnchor>
    <xdr:from>
      <xdr:col>6</xdr:col>
      <xdr:colOff>0</xdr:colOff>
      <xdr:row>44</xdr:row>
      <xdr:rowOff>0</xdr:rowOff>
    </xdr:from>
    <xdr:to>
      <xdr:col>10</xdr:col>
      <xdr:colOff>628650</xdr:colOff>
      <xdr:row>45</xdr:row>
      <xdr:rowOff>38100</xdr:rowOff>
    </xdr:to>
    <xdr:sp macro="" textlink="">
      <xdr:nvSpPr>
        <xdr:cNvPr id="3099" name="Text Box 27">
          <a:extLst>
            <a:ext uri="{FF2B5EF4-FFF2-40B4-BE49-F238E27FC236}">
              <a16:creationId xmlns:a16="http://schemas.microsoft.com/office/drawing/2014/main" id="{00000000-0008-0000-0200-00001B0C0000}"/>
            </a:ext>
          </a:extLst>
        </xdr:cNvPr>
        <xdr:cNvSpPr txBox="1">
          <a:spLocks noChangeArrowheads="1"/>
        </xdr:cNvSpPr>
      </xdr:nvSpPr>
      <xdr:spPr bwMode="auto">
        <a:xfrm>
          <a:off x="3724275" y="7677150"/>
          <a:ext cx="4819650"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Du erhältst in 10 Jahren 2'500 CHF. Berechne den Present Value.</a:t>
          </a:r>
        </a:p>
      </xdr:txBody>
    </xdr:sp>
    <xdr:clientData/>
  </xdr:twoCellAnchor>
  <xdr:twoCellAnchor>
    <xdr:from>
      <xdr:col>2</xdr:col>
      <xdr:colOff>47625</xdr:colOff>
      <xdr:row>55</xdr:row>
      <xdr:rowOff>47625</xdr:rowOff>
    </xdr:from>
    <xdr:to>
      <xdr:col>12</xdr:col>
      <xdr:colOff>600075</xdr:colOff>
      <xdr:row>57</xdr:row>
      <xdr:rowOff>47625</xdr:rowOff>
    </xdr:to>
    <xdr:sp macro="" textlink="">
      <xdr:nvSpPr>
        <xdr:cNvPr id="3103" name="Text Box 31">
          <a:extLst>
            <a:ext uri="{FF2B5EF4-FFF2-40B4-BE49-F238E27FC236}">
              <a16:creationId xmlns:a16="http://schemas.microsoft.com/office/drawing/2014/main" id="{00000000-0008-0000-0200-00001F0C0000}"/>
            </a:ext>
          </a:extLst>
        </xdr:cNvPr>
        <xdr:cNvSpPr txBox="1">
          <a:spLocks noChangeArrowheads="1"/>
        </xdr:cNvSpPr>
      </xdr:nvSpPr>
      <xdr:spPr bwMode="auto">
        <a:xfrm>
          <a:off x="352425" y="9791700"/>
          <a:ext cx="1012507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In 17 Jahren zahlt dir ein Freund 220.10 CHF für eine Schuld von ursprünglich 100 CHF zurück. Die 220.10 CHF bestehen aus der Rückzahlung der Schuld und den Zinsen. Welchen Zinssatz liegt hinter dieser Berechnung zugrunde?</a:t>
          </a:r>
        </a:p>
      </xdr:txBody>
    </xdr:sp>
    <xdr:clientData/>
  </xdr:twoCellAnchor>
  <xdr:twoCellAnchor>
    <xdr:from>
      <xdr:col>2</xdr:col>
      <xdr:colOff>38100</xdr:colOff>
      <xdr:row>71</xdr:row>
      <xdr:rowOff>9525</xdr:rowOff>
    </xdr:from>
    <xdr:to>
      <xdr:col>13</xdr:col>
      <xdr:colOff>9525</xdr:colOff>
      <xdr:row>74</xdr:row>
      <xdr:rowOff>47625</xdr:rowOff>
    </xdr:to>
    <xdr:sp macro="" textlink="">
      <xdr:nvSpPr>
        <xdr:cNvPr id="3107" name="Text Box 35">
          <a:extLst>
            <a:ext uri="{FF2B5EF4-FFF2-40B4-BE49-F238E27FC236}">
              <a16:creationId xmlns:a16="http://schemas.microsoft.com/office/drawing/2014/main" id="{00000000-0008-0000-0200-0000230C0000}"/>
            </a:ext>
          </a:extLst>
        </xdr:cNvPr>
        <xdr:cNvSpPr txBox="1">
          <a:spLocks noChangeArrowheads="1"/>
        </xdr:cNvSpPr>
      </xdr:nvSpPr>
      <xdr:spPr bwMode="auto">
        <a:xfrm>
          <a:off x="342900" y="12801600"/>
          <a:ext cx="10153650" cy="60960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Vor einigen Jahren hast du in ein Sparkonto mit fixem Zins eine einmalige Einzahlung von 815.90 CHF gemacht. Seither hast du weder weitere Einzahlungen noch Auszahlungen vorgenommen. Heute morgen hast du den aktuellen Kontoauszug zugeschickt bekommen.  Daraus wird ersichtlich, dass der Kontostand momentan 1'500 CHF beträgt. Vor wievielen Jahren hast du das Konto eröffnet?</a:t>
          </a:r>
        </a:p>
      </xdr:txBody>
    </xdr:sp>
    <xdr:clientData/>
  </xdr:twoCellAnchor>
  <xdr:twoCellAnchor>
    <xdr:from>
      <xdr:col>5</xdr:col>
      <xdr:colOff>981075</xdr:colOff>
      <xdr:row>89</xdr:row>
      <xdr:rowOff>0</xdr:rowOff>
    </xdr:from>
    <xdr:to>
      <xdr:col>13</xdr:col>
      <xdr:colOff>0</xdr:colOff>
      <xdr:row>91</xdr:row>
      <xdr:rowOff>66675</xdr:rowOff>
    </xdr:to>
    <xdr:sp macro="" textlink="">
      <xdr:nvSpPr>
        <xdr:cNvPr id="3112" name="Text Box 40">
          <a:extLst>
            <a:ext uri="{FF2B5EF4-FFF2-40B4-BE49-F238E27FC236}">
              <a16:creationId xmlns:a16="http://schemas.microsoft.com/office/drawing/2014/main" id="{00000000-0008-0000-0200-0000280C0000}"/>
            </a:ext>
          </a:extLst>
        </xdr:cNvPr>
        <xdr:cNvSpPr txBox="1">
          <a:spLocks noChangeArrowheads="1"/>
        </xdr:cNvSpPr>
      </xdr:nvSpPr>
      <xdr:spPr bwMode="auto">
        <a:xfrm>
          <a:off x="3657600" y="16182975"/>
          <a:ext cx="6829425" cy="447675"/>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Du erhältst während 16 Jahren jeweils am Ende des Jahres eine Rente von 100 CHF. Berechne den Present Value dieser Rente.</a:t>
          </a:r>
        </a:p>
      </xdr:txBody>
    </xdr:sp>
    <xdr:clientData/>
  </xdr:twoCellAnchor>
  <xdr:twoCellAnchor>
    <xdr:from>
      <xdr:col>5</xdr:col>
      <xdr:colOff>1038225</xdr:colOff>
      <xdr:row>104</xdr:row>
      <xdr:rowOff>9525</xdr:rowOff>
    </xdr:from>
    <xdr:to>
      <xdr:col>13</xdr:col>
      <xdr:colOff>19050</xdr:colOff>
      <xdr:row>107</xdr:row>
      <xdr:rowOff>0</xdr:rowOff>
    </xdr:to>
    <xdr:sp macro="" textlink="">
      <xdr:nvSpPr>
        <xdr:cNvPr id="3117" name="Text Box 45">
          <a:extLst>
            <a:ext uri="{FF2B5EF4-FFF2-40B4-BE49-F238E27FC236}">
              <a16:creationId xmlns:a16="http://schemas.microsoft.com/office/drawing/2014/main" id="{00000000-0008-0000-0200-00002D0C0000}"/>
            </a:ext>
          </a:extLst>
        </xdr:cNvPr>
        <xdr:cNvSpPr txBox="1">
          <a:spLocks noChangeArrowheads="1"/>
        </xdr:cNvSpPr>
      </xdr:nvSpPr>
      <xdr:spPr bwMode="auto">
        <a:xfrm>
          <a:off x="3714750" y="18449925"/>
          <a:ext cx="6800850" cy="561975"/>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Du erhältst während 6 Jahren jeweils Ende Jahr 4'000 CHF (CF</a:t>
          </a:r>
          <a:r>
            <a:rPr lang="de-CH" sz="1100" b="0" i="0" u="none" strike="noStrike" baseline="-25000">
              <a:solidFill>
                <a:srgbClr val="000000"/>
              </a:solidFill>
              <a:latin typeface="Arial"/>
              <a:cs typeface="Arial"/>
            </a:rPr>
            <a:t>1</a:t>
          </a:r>
          <a:r>
            <a:rPr lang="de-CH" sz="1100" b="0" i="0" u="none" strike="noStrike" baseline="0">
              <a:solidFill>
                <a:srgbClr val="000000"/>
              </a:solidFill>
              <a:latin typeface="Arial"/>
              <a:cs typeface="Arial"/>
            </a:rPr>
            <a:t>, CF</a:t>
          </a:r>
          <a:r>
            <a:rPr lang="de-CH" sz="1100" b="0" i="0" u="none" strike="noStrike" baseline="-25000">
              <a:solidFill>
                <a:srgbClr val="000000"/>
              </a:solidFill>
              <a:latin typeface="Arial"/>
              <a:cs typeface="Arial"/>
            </a:rPr>
            <a:t>2</a:t>
          </a:r>
          <a:r>
            <a:rPr lang="de-CH" sz="1100" b="0" i="0" u="none" strike="noStrike" baseline="0">
              <a:solidFill>
                <a:srgbClr val="000000"/>
              </a:solidFill>
              <a:latin typeface="Arial"/>
              <a:cs typeface="Arial"/>
            </a:rPr>
            <a:t>, CF</a:t>
          </a:r>
          <a:r>
            <a:rPr lang="de-CH" sz="1100" b="0" i="0" u="none" strike="noStrike" baseline="-25000">
              <a:solidFill>
                <a:srgbClr val="000000"/>
              </a:solidFill>
              <a:latin typeface="Arial"/>
              <a:cs typeface="Arial"/>
            </a:rPr>
            <a:t>3</a:t>
          </a:r>
          <a:r>
            <a:rPr lang="de-CH" sz="1100" b="0" i="0" u="none" strike="noStrike" baseline="0">
              <a:solidFill>
                <a:srgbClr val="000000"/>
              </a:solidFill>
              <a:latin typeface="Arial"/>
              <a:cs typeface="Arial"/>
            </a:rPr>
            <a:t>, CF</a:t>
          </a:r>
          <a:r>
            <a:rPr lang="de-CH" sz="1100" b="0" i="0" u="none" strike="noStrike" baseline="-25000">
              <a:solidFill>
                <a:srgbClr val="000000"/>
              </a:solidFill>
              <a:latin typeface="Arial"/>
              <a:cs typeface="Arial"/>
            </a:rPr>
            <a:t>4</a:t>
          </a:r>
          <a:r>
            <a:rPr lang="de-CH" sz="1100" b="0" i="0" u="none" strike="noStrike" baseline="0">
              <a:solidFill>
                <a:srgbClr val="000000"/>
              </a:solidFill>
              <a:latin typeface="Arial"/>
              <a:cs typeface="Arial"/>
            </a:rPr>
            <a:t>, CF</a:t>
          </a:r>
          <a:r>
            <a:rPr lang="de-CH" sz="1100" b="0" i="0" u="none" strike="noStrike" baseline="-25000">
              <a:solidFill>
                <a:srgbClr val="000000"/>
              </a:solidFill>
              <a:latin typeface="Arial"/>
              <a:cs typeface="Arial"/>
            </a:rPr>
            <a:t>5</a:t>
          </a:r>
          <a:r>
            <a:rPr lang="de-CH" sz="1100" b="0" i="0" u="none" strike="noStrike" baseline="0">
              <a:solidFill>
                <a:srgbClr val="000000"/>
              </a:solidFill>
              <a:latin typeface="Arial"/>
              <a:cs typeface="Arial"/>
            </a:rPr>
            <a:t>, CF</a:t>
          </a:r>
          <a:r>
            <a:rPr lang="de-CH" sz="1100" b="0" i="0" u="none" strike="noStrike" baseline="-25000">
              <a:solidFill>
                <a:srgbClr val="000000"/>
              </a:solidFill>
              <a:latin typeface="Arial"/>
              <a:cs typeface="Arial"/>
            </a:rPr>
            <a:t>6</a:t>
          </a:r>
          <a:r>
            <a:rPr lang="de-CH" sz="1100" b="0" i="0" u="none" strike="noStrike" baseline="0">
              <a:solidFill>
                <a:srgbClr val="000000"/>
              </a:solidFill>
              <a:latin typeface="Arial"/>
              <a:cs typeface="Arial"/>
            </a:rPr>
            <a:t>). Die erste Zahlung erfolgt am Ende des 2 Jahres.</a:t>
          </a:r>
        </a:p>
      </xdr:txBody>
    </xdr:sp>
    <xdr:clientData/>
  </xdr:twoCellAnchor>
  <xdr:twoCellAnchor editAs="oneCell">
    <xdr:from>
      <xdr:col>6</xdr:col>
      <xdr:colOff>19050</xdr:colOff>
      <xdr:row>107</xdr:row>
      <xdr:rowOff>47625</xdr:rowOff>
    </xdr:from>
    <xdr:to>
      <xdr:col>10</xdr:col>
      <xdr:colOff>819150</xdr:colOff>
      <xdr:row>115</xdr:row>
      <xdr:rowOff>66675</xdr:rowOff>
    </xdr:to>
    <xdr:pic>
      <xdr:nvPicPr>
        <xdr:cNvPr id="3321" name="Picture 46">
          <a:extLst>
            <a:ext uri="{FF2B5EF4-FFF2-40B4-BE49-F238E27FC236}">
              <a16:creationId xmlns:a16="http://schemas.microsoft.com/office/drawing/2014/main" id="{00000000-0008-0000-0200-0000F9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3325" y="19592925"/>
          <a:ext cx="43053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25</xdr:row>
      <xdr:rowOff>38100</xdr:rowOff>
    </xdr:from>
    <xdr:to>
      <xdr:col>6</xdr:col>
      <xdr:colOff>400050</xdr:colOff>
      <xdr:row>26</xdr:row>
      <xdr:rowOff>57150</xdr:rowOff>
    </xdr:to>
    <xdr:sp macro="" textlink="">
      <xdr:nvSpPr>
        <xdr:cNvPr id="3119" name="Text Box 47">
          <a:extLst>
            <a:ext uri="{FF2B5EF4-FFF2-40B4-BE49-F238E27FC236}">
              <a16:creationId xmlns:a16="http://schemas.microsoft.com/office/drawing/2014/main" id="{00000000-0008-0000-0200-00002F0C0000}"/>
            </a:ext>
          </a:extLst>
        </xdr:cNvPr>
        <xdr:cNvSpPr txBox="1">
          <a:spLocks noChangeArrowheads="1"/>
        </xdr:cNvSpPr>
      </xdr:nvSpPr>
      <xdr:spPr bwMode="auto">
        <a:xfrm>
          <a:off x="361950" y="4124325"/>
          <a:ext cx="3762375"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Berechne den Future Value der Cash-flows:</a:t>
          </a:r>
        </a:p>
      </xdr:txBody>
    </xdr:sp>
    <xdr:clientData/>
  </xdr:twoCellAnchor>
  <xdr:twoCellAnchor>
    <xdr:from>
      <xdr:col>2</xdr:col>
      <xdr:colOff>47625</xdr:colOff>
      <xdr:row>34</xdr:row>
      <xdr:rowOff>19050</xdr:rowOff>
    </xdr:from>
    <xdr:to>
      <xdr:col>8</xdr:col>
      <xdr:colOff>514350</xdr:colOff>
      <xdr:row>35</xdr:row>
      <xdr:rowOff>38100</xdr:rowOff>
    </xdr:to>
    <xdr:sp macro="" textlink="">
      <xdr:nvSpPr>
        <xdr:cNvPr id="3120" name="Text Box 48">
          <a:extLst>
            <a:ext uri="{FF2B5EF4-FFF2-40B4-BE49-F238E27FC236}">
              <a16:creationId xmlns:a16="http://schemas.microsoft.com/office/drawing/2014/main" id="{00000000-0008-0000-0200-0000300C0000}"/>
            </a:ext>
          </a:extLst>
        </xdr:cNvPr>
        <xdr:cNvSpPr txBox="1">
          <a:spLocks noChangeArrowheads="1"/>
        </xdr:cNvSpPr>
      </xdr:nvSpPr>
      <xdr:spPr bwMode="auto">
        <a:xfrm>
          <a:off x="352425" y="5800725"/>
          <a:ext cx="5981700"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 Berechne den Present Value der Cash-flows:</a:t>
          </a:r>
        </a:p>
      </xdr:txBody>
    </xdr:sp>
    <xdr:clientData/>
  </xdr:twoCellAnchor>
  <xdr:twoCellAnchor>
    <xdr:from>
      <xdr:col>2</xdr:col>
      <xdr:colOff>28575</xdr:colOff>
      <xdr:row>117</xdr:row>
      <xdr:rowOff>9525</xdr:rowOff>
    </xdr:from>
    <xdr:to>
      <xdr:col>8</xdr:col>
      <xdr:colOff>485775</xdr:colOff>
      <xdr:row>121</xdr:row>
      <xdr:rowOff>28575</xdr:rowOff>
    </xdr:to>
    <xdr:sp macro="" textlink="">
      <xdr:nvSpPr>
        <xdr:cNvPr id="3121" name="Text Box 49">
          <a:extLst>
            <a:ext uri="{FF2B5EF4-FFF2-40B4-BE49-F238E27FC236}">
              <a16:creationId xmlns:a16="http://schemas.microsoft.com/office/drawing/2014/main" id="{00000000-0008-0000-0200-0000310C0000}"/>
            </a:ext>
          </a:extLst>
        </xdr:cNvPr>
        <xdr:cNvSpPr txBox="1">
          <a:spLocks noChangeArrowheads="1"/>
        </xdr:cNvSpPr>
      </xdr:nvSpPr>
      <xdr:spPr bwMode="auto">
        <a:xfrm>
          <a:off x="333375" y="20926425"/>
          <a:ext cx="5972175" cy="561975"/>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Berechne den Wert der Rente am Ende des 2. Jahres.</a:t>
          </a:r>
        </a:p>
      </xdr:txBody>
    </xdr:sp>
    <xdr:clientData/>
  </xdr:twoCellAnchor>
  <xdr:twoCellAnchor>
    <xdr:from>
      <xdr:col>2</xdr:col>
      <xdr:colOff>9525</xdr:colOff>
      <xdr:row>127</xdr:row>
      <xdr:rowOff>76200</xdr:rowOff>
    </xdr:from>
    <xdr:to>
      <xdr:col>8</xdr:col>
      <xdr:colOff>476250</xdr:colOff>
      <xdr:row>128</xdr:row>
      <xdr:rowOff>123825</xdr:rowOff>
    </xdr:to>
    <xdr:sp macro="" textlink="">
      <xdr:nvSpPr>
        <xdr:cNvPr id="3126" name="Text Box 54">
          <a:extLst>
            <a:ext uri="{FF2B5EF4-FFF2-40B4-BE49-F238E27FC236}">
              <a16:creationId xmlns:a16="http://schemas.microsoft.com/office/drawing/2014/main" id="{00000000-0008-0000-0200-0000360C0000}"/>
            </a:ext>
          </a:extLst>
        </xdr:cNvPr>
        <xdr:cNvSpPr txBox="1">
          <a:spLocks noChangeArrowheads="1"/>
        </xdr:cNvSpPr>
      </xdr:nvSpPr>
      <xdr:spPr bwMode="auto">
        <a:xfrm>
          <a:off x="314325" y="22698075"/>
          <a:ext cx="5981700"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100" b="0" i="0" u="none" strike="noStrike" baseline="0">
              <a:solidFill>
                <a:srgbClr val="000000"/>
              </a:solidFill>
              <a:latin typeface="Arial"/>
              <a:cs typeface="Arial"/>
            </a:rPr>
            <a:t>Berechne den Present Value der Zahlungen. </a:t>
          </a:r>
          <a:endParaRPr lang="de-CH" sz="1100" b="1" i="0" u="none" strike="noStrike" baseline="0">
            <a:solidFill>
              <a:srgbClr val="000000"/>
            </a:solidFill>
            <a:latin typeface="Arial"/>
            <a:cs typeface="Arial"/>
          </a:endParaRPr>
        </a:p>
        <a:p>
          <a:pPr algn="l" rtl="0">
            <a:defRPr sz="1000"/>
          </a:pPr>
          <a:r>
            <a:rPr lang="de-CH" sz="1100" b="1" i="0" u="none" strike="noStrike" baseline="0">
              <a:solidFill>
                <a:srgbClr val="000000"/>
              </a:solidFill>
              <a:latin typeface="Arial"/>
              <a:cs typeface="Arial"/>
            </a:rPr>
            <a:t>b) </a:t>
          </a:r>
          <a:r>
            <a:rPr lang="de-CH" sz="1100" b="0" i="0" u="none" strike="noStrike" baseline="0">
              <a:solidFill>
                <a:srgbClr val="000000"/>
              </a:solidFill>
              <a:latin typeface="Arial"/>
              <a:cs typeface="Arial"/>
            </a:rPr>
            <a:t>Berechne den Present Value der Zahlungen. </a:t>
          </a:r>
        </a:p>
      </xdr:txBody>
    </xdr:sp>
    <xdr:clientData/>
  </xdr:twoCellAnchor>
  <mc:AlternateContent xmlns:mc="http://schemas.openxmlformats.org/markup-compatibility/2006">
    <mc:Choice xmlns:a14="http://schemas.microsoft.com/office/drawing/2010/main" Requires="a14">
      <xdr:twoCellAnchor>
        <xdr:from>
          <xdr:col>3</xdr:col>
          <xdr:colOff>0</xdr:colOff>
          <xdr:row>14</xdr:row>
          <xdr:rowOff>0</xdr:rowOff>
        </xdr:from>
        <xdr:to>
          <xdr:col>4</xdr:col>
          <xdr:colOff>952500</xdr:colOff>
          <xdr:row>15</xdr:row>
          <xdr:rowOff>47625</xdr:rowOff>
        </xdr:to>
        <xdr:sp macro="" textlink="">
          <xdr:nvSpPr>
            <xdr:cNvPr id="3095" name="Objekt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xdr:row>
          <xdr:rowOff>47625</xdr:rowOff>
        </xdr:from>
        <xdr:to>
          <xdr:col>7</xdr:col>
          <xdr:colOff>381000</xdr:colOff>
          <xdr:row>28</xdr:row>
          <xdr:rowOff>85725</xdr:rowOff>
        </xdr:to>
        <xdr:sp macro="" textlink="">
          <xdr:nvSpPr>
            <xdr:cNvPr id="3096" name="Objekt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35</xdr:row>
          <xdr:rowOff>152400</xdr:rowOff>
        </xdr:from>
        <xdr:to>
          <xdr:col>7</xdr:col>
          <xdr:colOff>104775</xdr:colOff>
          <xdr:row>37</xdr:row>
          <xdr:rowOff>180975</xdr:rowOff>
        </xdr:to>
        <xdr:sp macro="" textlink="">
          <xdr:nvSpPr>
            <xdr:cNvPr id="3097" name="Objekt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48</xdr:row>
          <xdr:rowOff>9525</xdr:rowOff>
        </xdr:from>
        <xdr:to>
          <xdr:col>4</xdr:col>
          <xdr:colOff>342900</xdr:colOff>
          <xdr:row>50</xdr:row>
          <xdr:rowOff>38100</xdr:rowOff>
        </xdr:to>
        <xdr:sp macro="" textlink="">
          <xdr:nvSpPr>
            <xdr:cNvPr id="3100" name="Objekt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63</xdr:row>
          <xdr:rowOff>142875</xdr:rowOff>
        </xdr:from>
        <xdr:to>
          <xdr:col>5</xdr:col>
          <xdr:colOff>76200</xdr:colOff>
          <xdr:row>66</xdr:row>
          <xdr:rowOff>142875</xdr:rowOff>
        </xdr:to>
        <xdr:sp macro="" textlink="">
          <xdr:nvSpPr>
            <xdr:cNvPr id="3104" name="Objekt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83</xdr:row>
          <xdr:rowOff>161925</xdr:rowOff>
        </xdr:from>
        <xdr:to>
          <xdr:col>3</xdr:col>
          <xdr:colOff>0</xdr:colOff>
          <xdr:row>86</xdr:row>
          <xdr:rowOff>123825</xdr:rowOff>
        </xdr:to>
        <xdr:sp macro="" textlink="">
          <xdr:nvSpPr>
            <xdr:cNvPr id="3106" name="Objekt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66675</xdr:rowOff>
        </xdr:from>
        <xdr:to>
          <xdr:col>4</xdr:col>
          <xdr:colOff>447675</xdr:colOff>
          <xdr:row>84</xdr:row>
          <xdr:rowOff>0</xdr:rowOff>
        </xdr:to>
        <xdr:sp macro="" textlink="">
          <xdr:nvSpPr>
            <xdr:cNvPr id="3108" name="Objekt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99</xdr:row>
          <xdr:rowOff>0</xdr:rowOff>
        </xdr:from>
        <xdr:to>
          <xdr:col>3</xdr:col>
          <xdr:colOff>0</xdr:colOff>
          <xdr:row>101</xdr:row>
          <xdr:rowOff>123825</xdr:rowOff>
        </xdr:to>
        <xdr:sp macro="" textlink="">
          <xdr:nvSpPr>
            <xdr:cNvPr id="3109" name="Objekt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93</xdr:row>
          <xdr:rowOff>152400</xdr:rowOff>
        </xdr:from>
        <xdr:to>
          <xdr:col>5</xdr:col>
          <xdr:colOff>457200</xdr:colOff>
          <xdr:row>97</xdr:row>
          <xdr:rowOff>180975</xdr:rowOff>
        </xdr:to>
        <xdr:sp macro="" textlink="">
          <xdr:nvSpPr>
            <xdr:cNvPr id="3113" name="Objekt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123</xdr:row>
          <xdr:rowOff>0</xdr:rowOff>
        </xdr:from>
        <xdr:to>
          <xdr:col>3</xdr:col>
          <xdr:colOff>0</xdr:colOff>
          <xdr:row>125</xdr:row>
          <xdr:rowOff>123825</xdr:rowOff>
        </xdr:to>
        <xdr:sp macro="" textlink="">
          <xdr:nvSpPr>
            <xdr:cNvPr id="3114" name="Objekt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118</xdr:row>
          <xdr:rowOff>38100</xdr:rowOff>
        </xdr:from>
        <xdr:to>
          <xdr:col>6</xdr:col>
          <xdr:colOff>257175</xdr:colOff>
          <xdr:row>122</xdr:row>
          <xdr:rowOff>152400</xdr:rowOff>
        </xdr:to>
        <xdr:sp macro="" textlink="">
          <xdr:nvSpPr>
            <xdr:cNvPr id="3122" name="Objekt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134</xdr:row>
          <xdr:rowOff>0</xdr:rowOff>
        </xdr:from>
        <xdr:to>
          <xdr:col>3</xdr:col>
          <xdr:colOff>0</xdr:colOff>
          <xdr:row>136</xdr:row>
          <xdr:rowOff>123825</xdr:rowOff>
        </xdr:to>
        <xdr:sp macro="" textlink="">
          <xdr:nvSpPr>
            <xdr:cNvPr id="3123" name="Objekt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129</xdr:row>
          <xdr:rowOff>9525</xdr:rowOff>
        </xdr:from>
        <xdr:to>
          <xdr:col>7</xdr:col>
          <xdr:colOff>228600</xdr:colOff>
          <xdr:row>133</xdr:row>
          <xdr:rowOff>114300</xdr:rowOff>
        </xdr:to>
        <xdr:sp macro="" textlink="">
          <xdr:nvSpPr>
            <xdr:cNvPr id="3127" name="Objekt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image" Target="../media/image9.emf"/><Relationship Id="rId18" Type="http://schemas.openxmlformats.org/officeDocument/2006/relationships/oleObject" Target="../embeddings/oleObject11.bin"/><Relationship Id="rId26" Type="http://schemas.openxmlformats.org/officeDocument/2006/relationships/image" Target="../media/image14.emf"/><Relationship Id="rId3" Type="http://schemas.openxmlformats.org/officeDocument/2006/relationships/vmlDrawing" Target="../drawings/vmlDrawing2.vml"/><Relationship Id="rId21" Type="http://schemas.openxmlformats.org/officeDocument/2006/relationships/oleObject" Target="../embeddings/oleObject13.bin"/><Relationship Id="rId7" Type="http://schemas.openxmlformats.org/officeDocument/2006/relationships/image" Target="../media/image6.emf"/><Relationship Id="rId12" Type="http://schemas.openxmlformats.org/officeDocument/2006/relationships/oleObject" Target="../embeddings/oleObject8.bin"/><Relationship Id="rId17" Type="http://schemas.openxmlformats.org/officeDocument/2006/relationships/image" Target="../media/image11.emf"/><Relationship Id="rId25" Type="http://schemas.openxmlformats.org/officeDocument/2006/relationships/oleObject" Target="../embeddings/oleObject16.bin"/><Relationship Id="rId2" Type="http://schemas.openxmlformats.org/officeDocument/2006/relationships/drawing" Target="../drawings/drawing3.xml"/><Relationship Id="rId16" Type="http://schemas.openxmlformats.org/officeDocument/2006/relationships/oleObject" Target="../embeddings/oleObject10.bin"/><Relationship Id="rId20" Type="http://schemas.openxmlformats.org/officeDocument/2006/relationships/image" Target="../media/image12.emf"/><Relationship Id="rId1" Type="http://schemas.openxmlformats.org/officeDocument/2006/relationships/printerSettings" Target="../printerSettings/printerSettings2.bin"/><Relationship Id="rId6" Type="http://schemas.openxmlformats.org/officeDocument/2006/relationships/oleObject" Target="../embeddings/oleObject5.bin"/><Relationship Id="rId11" Type="http://schemas.openxmlformats.org/officeDocument/2006/relationships/image" Target="../media/image8.emf"/><Relationship Id="rId24" Type="http://schemas.openxmlformats.org/officeDocument/2006/relationships/oleObject" Target="../embeddings/oleObject15.bin"/><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3.emf"/><Relationship Id="rId10" Type="http://schemas.openxmlformats.org/officeDocument/2006/relationships/oleObject" Target="../embeddings/oleObject7.bin"/><Relationship Id="rId19" Type="http://schemas.openxmlformats.org/officeDocument/2006/relationships/oleObject" Target="../embeddings/oleObject12.bin"/><Relationship Id="rId4" Type="http://schemas.openxmlformats.org/officeDocument/2006/relationships/oleObject" Target="../embeddings/oleObject4.bin"/><Relationship Id="rId9" Type="http://schemas.openxmlformats.org/officeDocument/2006/relationships/image" Target="../media/image7.emf"/><Relationship Id="rId14" Type="http://schemas.openxmlformats.org/officeDocument/2006/relationships/oleObject" Target="../embeddings/oleObject9.bin"/><Relationship Id="rId22" Type="http://schemas.openxmlformats.org/officeDocument/2006/relationships/oleObject" Target="../embeddings/oleObject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53"/>
  <sheetViews>
    <sheetView showGridLines="0" tabSelected="1" zoomScaleNormal="100" zoomScaleSheetLayoutView="100" workbookViewId="0">
      <selection activeCell="B7" sqref="B7"/>
    </sheetView>
  </sheetViews>
  <sheetFormatPr defaultColWidth="11.42578125" defaultRowHeight="14.25" x14ac:dyDescent="0.2"/>
  <cols>
    <col min="1" max="1" width="3.7109375" style="1" customWidth="1"/>
    <col min="2" max="3" width="0.85546875" style="1" customWidth="1"/>
    <col min="4" max="4" width="23.28515625" style="1" customWidth="1"/>
    <col min="5" max="5" width="3.7109375" style="1" customWidth="1"/>
    <col min="6" max="6" width="15.7109375" style="1" customWidth="1"/>
    <col min="7" max="7" width="3" style="1" customWidth="1"/>
    <col min="8" max="8" width="18.7109375" style="1" customWidth="1"/>
    <col min="9" max="9" width="12.85546875" style="1" customWidth="1"/>
    <col min="10" max="10" width="21.42578125" style="1" customWidth="1"/>
    <col min="11" max="11" width="18.140625" style="1" customWidth="1"/>
    <col min="12" max="12" width="7.42578125" style="1" customWidth="1"/>
    <col min="13" max="256" width="9.140625" style="1" customWidth="1"/>
    <col min="257" max="16384" width="11.42578125" style="1"/>
  </cols>
  <sheetData>
    <row r="1" spans="2:14" ht="12.75" customHeight="1" x14ac:dyDescent="0.2">
      <c r="J1" s="2"/>
      <c r="K1" s="2"/>
    </row>
    <row r="2" spans="2:14" ht="1.5" customHeight="1" x14ac:dyDescent="0.2">
      <c r="B2" s="69"/>
      <c r="C2" s="69"/>
      <c r="D2" s="69"/>
      <c r="E2" s="69"/>
      <c r="F2" s="69"/>
      <c r="G2" s="69"/>
      <c r="H2" s="69"/>
      <c r="I2" s="69"/>
      <c r="J2" s="69"/>
      <c r="K2" s="69"/>
    </row>
    <row r="3" spans="2:14" ht="0.95" customHeight="1" x14ac:dyDescent="0.2">
      <c r="B3" s="2"/>
      <c r="C3" s="2"/>
      <c r="D3" s="2"/>
      <c r="E3" s="2"/>
      <c r="F3" s="2"/>
      <c r="G3" s="2"/>
      <c r="H3" s="2"/>
      <c r="I3" s="2"/>
      <c r="J3" s="2"/>
      <c r="K3" s="2"/>
    </row>
    <row r="4" spans="2:14" s="5" customFormat="1" ht="20.25" x14ac:dyDescent="0.3">
      <c r="B4" s="70" t="s">
        <v>11</v>
      </c>
      <c r="C4" s="70"/>
      <c r="D4" s="70"/>
      <c r="E4" s="70"/>
      <c r="F4" s="70"/>
      <c r="G4" s="70"/>
      <c r="H4" s="70"/>
      <c r="I4" s="70"/>
      <c r="J4" s="70"/>
      <c r="K4" s="70"/>
    </row>
    <row r="5" spans="2:14" ht="0.95" customHeight="1" x14ac:dyDescent="0.25">
      <c r="B5" s="3"/>
      <c r="C5" s="3"/>
      <c r="D5" s="2"/>
      <c r="E5" s="2"/>
      <c r="F5" s="2"/>
      <c r="G5" s="2"/>
      <c r="H5" s="2"/>
      <c r="I5" s="2"/>
      <c r="J5" s="2"/>
      <c r="K5" s="2"/>
    </row>
    <row r="6" spans="2:14" ht="1.5" customHeight="1" thickBot="1" x14ac:dyDescent="0.3">
      <c r="B6" s="71"/>
      <c r="C6" s="71"/>
      <c r="D6" s="69"/>
      <c r="E6" s="69"/>
      <c r="F6" s="69"/>
      <c r="G6" s="69"/>
      <c r="H6" s="69"/>
      <c r="I6" s="69"/>
      <c r="J6" s="69"/>
      <c r="K6" s="69"/>
    </row>
    <row r="7" spans="2:14" ht="12.75" customHeight="1" x14ac:dyDescent="0.2">
      <c r="B7" s="57" t="s">
        <v>63</v>
      </c>
      <c r="C7" s="58"/>
      <c r="D7" s="59"/>
      <c r="E7" s="59"/>
      <c r="F7" s="59"/>
      <c r="G7" s="59"/>
      <c r="H7" s="59"/>
      <c r="I7" s="59"/>
      <c r="J7" s="59"/>
      <c r="K7" s="60"/>
    </row>
    <row r="8" spans="2:14" ht="12.75" customHeight="1" x14ac:dyDescent="0.2">
      <c r="B8" s="61"/>
      <c r="K8" s="62"/>
    </row>
    <row r="9" spans="2:14" ht="15" customHeight="1" x14ac:dyDescent="0.25">
      <c r="B9" s="61"/>
      <c r="C9" s="2"/>
      <c r="D9" s="13" t="s">
        <v>2</v>
      </c>
      <c r="E9" s="72" t="s">
        <v>47</v>
      </c>
      <c r="F9" s="72"/>
      <c r="G9" s="72"/>
      <c r="H9" s="72"/>
      <c r="I9" s="72"/>
      <c r="J9" s="72"/>
      <c r="K9" s="73"/>
      <c r="L9" s="21"/>
      <c r="M9" s="21"/>
      <c r="N9" s="4"/>
    </row>
    <row r="10" spans="2:14" ht="15" x14ac:dyDescent="0.25">
      <c r="B10" s="61"/>
      <c r="C10" s="2"/>
      <c r="D10" s="13"/>
      <c r="E10" s="72"/>
      <c r="F10" s="72"/>
      <c r="G10" s="72"/>
      <c r="H10" s="72"/>
      <c r="I10" s="72"/>
      <c r="J10" s="72"/>
      <c r="K10" s="73"/>
      <c r="L10" s="21"/>
      <c r="M10" s="21"/>
      <c r="N10" s="4"/>
    </row>
    <row r="11" spans="2:14" ht="15" x14ac:dyDescent="0.25">
      <c r="B11" s="61"/>
      <c r="C11" s="2"/>
      <c r="D11" s="13"/>
      <c r="E11" s="72"/>
      <c r="F11" s="72"/>
      <c r="G11" s="72"/>
      <c r="H11" s="72"/>
      <c r="I11" s="72"/>
      <c r="J11" s="72"/>
      <c r="K11" s="73"/>
      <c r="L11" s="21"/>
      <c r="M11" s="21"/>
      <c r="N11" s="4"/>
    </row>
    <row r="12" spans="2:14" ht="15" x14ac:dyDescent="0.25">
      <c r="B12" s="61"/>
      <c r="C12" s="2"/>
      <c r="D12" s="13"/>
      <c r="E12" s="21"/>
      <c r="F12" s="21"/>
      <c r="G12" s="21"/>
      <c r="H12" s="21"/>
      <c r="I12" s="21"/>
      <c r="J12" s="21"/>
      <c r="K12" s="63"/>
      <c r="L12" s="21"/>
      <c r="M12" s="21"/>
      <c r="N12" s="4"/>
    </row>
    <row r="13" spans="2:14" ht="15" customHeight="1" x14ac:dyDescent="0.25">
      <c r="B13" s="61"/>
      <c r="C13" s="2"/>
      <c r="D13" s="13" t="s">
        <v>0</v>
      </c>
      <c r="E13" s="72" t="s">
        <v>48</v>
      </c>
      <c r="F13" s="72"/>
      <c r="G13" s="72"/>
      <c r="H13" s="72"/>
      <c r="I13" s="72"/>
      <c r="J13" s="72"/>
      <c r="K13" s="73"/>
      <c r="N13" s="2"/>
    </row>
    <row r="14" spans="2:14" ht="15" x14ac:dyDescent="0.25">
      <c r="B14" s="61"/>
      <c r="C14" s="2"/>
      <c r="D14" s="13"/>
      <c r="E14" s="72"/>
      <c r="F14" s="72"/>
      <c r="G14" s="72"/>
      <c r="H14" s="72"/>
      <c r="I14" s="72"/>
      <c r="J14" s="72"/>
      <c r="K14" s="73"/>
      <c r="N14" s="2"/>
    </row>
    <row r="15" spans="2:14" ht="15" x14ac:dyDescent="0.25">
      <c r="B15" s="61"/>
      <c r="C15" s="2"/>
      <c r="D15" s="13"/>
      <c r="E15" s="72"/>
      <c r="F15" s="72"/>
      <c r="G15" s="72"/>
      <c r="H15" s="72"/>
      <c r="I15" s="72"/>
      <c r="J15" s="72"/>
      <c r="K15" s="73"/>
      <c r="N15" s="2"/>
    </row>
    <row r="16" spans="2:14" ht="15" x14ac:dyDescent="0.25">
      <c r="B16" s="61"/>
      <c r="C16" s="2"/>
      <c r="D16" s="13"/>
      <c r="E16" s="21"/>
      <c r="F16" s="21"/>
      <c r="G16" s="21"/>
      <c r="H16" s="21"/>
      <c r="I16" s="21"/>
      <c r="J16" s="21"/>
      <c r="K16" s="63"/>
      <c r="N16" s="2"/>
    </row>
    <row r="17" spans="2:14" ht="15" customHeight="1" x14ac:dyDescent="0.25">
      <c r="B17" s="61"/>
      <c r="C17" s="2"/>
      <c r="D17" s="13" t="s">
        <v>1</v>
      </c>
      <c r="E17" s="72" t="s">
        <v>49</v>
      </c>
      <c r="F17" s="72"/>
      <c r="G17" s="72"/>
      <c r="H17" s="72"/>
      <c r="I17" s="72"/>
      <c r="J17" s="72"/>
      <c r="K17" s="73"/>
      <c r="N17" s="2"/>
    </row>
    <row r="18" spans="2:14" ht="15" x14ac:dyDescent="0.25">
      <c r="B18" s="61"/>
      <c r="C18" s="2"/>
      <c r="D18" s="13"/>
      <c r="E18" s="72"/>
      <c r="F18" s="72"/>
      <c r="G18" s="72"/>
      <c r="H18" s="72"/>
      <c r="I18" s="72"/>
      <c r="J18" s="72"/>
      <c r="K18" s="73"/>
      <c r="N18" s="2"/>
    </row>
    <row r="19" spans="2:14" ht="15" x14ac:dyDescent="0.25">
      <c r="B19" s="61"/>
      <c r="C19" s="2"/>
      <c r="D19" s="13"/>
      <c r="E19" s="41"/>
      <c r="F19" s="41"/>
      <c r="G19" s="41"/>
      <c r="H19" s="41"/>
      <c r="I19" s="41"/>
      <c r="J19" s="41"/>
      <c r="K19" s="64"/>
      <c r="N19" s="2"/>
    </row>
    <row r="20" spans="2:14" ht="16.5" customHeight="1" x14ac:dyDescent="0.25">
      <c r="B20" s="61"/>
      <c r="C20" s="2"/>
      <c r="D20" s="13" t="s">
        <v>3</v>
      </c>
      <c r="E20" s="72" t="s">
        <v>50</v>
      </c>
      <c r="F20" s="72"/>
      <c r="G20" s="72"/>
      <c r="H20" s="72"/>
      <c r="I20" s="72"/>
      <c r="J20" s="72"/>
      <c r="K20" s="73"/>
      <c r="L20" s="21"/>
      <c r="M20" s="21"/>
      <c r="N20" s="21"/>
    </row>
    <row r="21" spans="2:14" x14ac:dyDescent="0.2">
      <c r="B21" s="61"/>
      <c r="C21" s="2"/>
      <c r="E21" s="72"/>
      <c r="F21" s="72"/>
      <c r="G21" s="72"/>
      <c r="H21" s="72"/>
      <c r="I21" s="72"/>
      <c r="J21" s="72"/>
      <c r="K21" s="73"/>
      <c r="L21" s="21"/>
      <c r="M21" s="21"/>
      <c r="N21" s="4"/>
    </row>
    <row r="22" spans="2:14" x14ac:dyDescent="0.2">
      <c r="B22" s="61"/>
      <c r="C22" s="2"/>
      <c r="F22" s="27"/>
      <c r="G22" s="25"/>
      <c r="I22" s="27"/>
      <c r="K22" s="62"/>
    </row>
    <row r="23" spans="2:14" x14ac:dyDescent="0.2">
      <c r="B23" s="61"/>
      <c r="C23" s="2"/>
      <c r="F23" s="27"/>
      <c r="G23" s="25"/>
      <c r="I23" s="27"/>
      <c r="K23" s="62"/>
    </row>
    <row r="24" spans="2:14" x14ac:dyDescent="0.2">
      <c r="B24" s="61"/>
      <c r="C24" s="2"/>
      <c r="F24" s="27"/>
      <c r="G24" s="25"/>
      <c r="I24" s="27"/>
      <c r="K24" s="62"/>
    </row>
    <row r="25" spans="2:14" x14ac:dyDescent="0.2">
      <c r="B25" s="61"/>
      <c r="C25" s="2"/>
      <c r="F25" s="27"/>
      <c r="G25" s="25"/>
      <c r="H25" s="21"/>
      <c r="I25" s="27"/>
      <c r="J25" s="21"/>
      <c r="K25" s="62"/>
      <c r="N25" s="4"/>
    </row>
    <row r="26" spans="2:14" x14ac:dyDescent="0.2">
      <c r="B26" s="61"/>
      <c r="C26" s="2"/>
      <c r="E26" s="21"/>
      <c r="F26" s="27"/>
      <c r="G26" s="25"/>
      <c r="H26" s="21"/>
      <c r="I26" s="27"/>
      <c r="J26" s="21"/>
      <c r="K26" s="62"/>
      <c r="N26" s="4"/>
    </row>
    <row r="27" spans="2:14" x14ac:dyDescent="0.2">
      <c r="B27" s="61"/>
      <c r="C27" s="2"/>
      <c r="E27" s="21"/>
      <c r="F27" s="27"/>
      <c r="G27" s="25"/>
      <c r="H27" s="21"/>
      <c r="I27" s="27"/>
      <c r="J27" s="21"/>
      <c r="K27" s="62"/>
      <c r="N27" s="4"/>
    </row>
    <row r="28" spans="2:14" ht="15" x14ac:dyDescent="0.25">
      <c r="B28" s="61"/>
      <c r="C28" s="2"/>
      <c r="D28" s="13"/>
      <c r="E28" s="21"/>
      <c r="F28" s="22"/>
      <c r="G28" s="22"/>
      <c r="H28" s="21"/>
      <c r="I28" s="22"/>
      <c r="J28" s="21"/>
      <c r="K28" s="62"/>
      <c r="N28" s="4"/>
    </row>
    <row r="29" spans="2:14" x14ac:dyDescent="0.2">
      <c r="B29" s="61"/>
      <c r="C29" s="2"/>
      <c r="E29" s="21"/>
      <c r="F29" s="21"/>
      <c r="G29" s="21"/>
      <c r="H29" s="21"/>
      <c r="I29" s="21"/>
      <c r="J29" s="21"/>
      <c r="K29" s="62"/>
    </row>
    <row r="30" spans="2:14" x14ac:dyDescent="0.2">
      <c r="B30" s="61"/>
      <c r="C30" s="2"/>
      <c r="E30" s="21"/>
      <c r="F30" s="21"/>
      <c r="G30" s="21"/>
      <c r="H30" s="21"/>
      <c r="I30" s="21"/>
      <c r="J30" s="21"/>
      <c r="K30" s="62"/>
    </row>
    <row r="31" spans="2:14" ht="15" thickBot="1" x14ac:dyDescent="0.25">
      <c r="B31" s="65"/>
      <c r="C31" s="66"/>
      <c r="D31" s="66"/>
      <c r="E31" s="66"/>
      <c r="F31" s="66"/>
      <c r="G31" s="66"/>
      <c r="H31" s="66"/>
      <c r="I31" s="66"/>
      <c r="J31" s="66"/>
      <c r="K31" s="67"/>
    </row>
    <row r="32" spans="2:14" x14ac:dyDescent="0.2">
      <c r="B32" s="14"/>
      <c r="C32" s="14"/>
      <c r="D32" s="14"/>
    </row>
    <row r="33" spans="1:11" x14ac:dyDescent="0.2">
      <c r="A33" s="2"/>
    </row>
    <row r="34" spans="1:11" x14ac:dyDescent="0.2">
      <c r="A34" s="2"/>
    </row>
    <row r="35" spans="1:11" x14ac:dyDescent="0.2">
      <c r="A35" s="2"/>
      <c r="B35" s="7"/>
      <c r="C35" s="2"/>
    </row>
    <row r="36" spans="1:11" x14ac:dyDescent="0.2">
      <c r="A36" s="2"/>
      <c r="B36" s="7"/>
      <c r="C36" s="2"/>
    </row>
    <row r="37" spans="1:11" x14ac:dyDescent="0.2">
      <c r="A37" s="2"/>
      <c r="B37" s="7"/>
      <c r="C37" s="2"/>
    </row>
    <row r="38" spans="1:11" x14ac:dyDescent="0.2">
      <c r="A38" s="2"/>
      <c r="B38" s="7"/>
      <c r="C38" s="2"/>
    </row>
    <row r="39" spans="1:11" ht="15" x14ac:dyDescent="0.25">
      <c r="A39" s="2"/>
      <c r="B39" s="7"/>
      <c r="C39" s="2"/>
      <c r="D39" s="3"/>
      <c r="E39" s="4"/>
      <c r="F39" s="4"/>
      <c r="G39" s="4"/>
      <c r="H39" s="4"/>
      <c r="I39" s="4"/>
      <c r="J39" s="4"/>
      <c r="K39" s="4"/>
    </row>
    <row r="40" spans="1:11" x14ac:dyDescent="0.2">
      <c r="A40" s="2"/>
      <c r="B40" s="7"/>
      <c r="C40" s="2"/>
      <c r="D40" s="2"/>
    </row>
    <row r="41" spans="1:11" x14ac:dyDescent="0.2">
      <c r="A41" s="2"/>
      <c r="B41" s="7"/>
      <c r="C41" s="2"/>
      <c r="D41" s="2"/>
    </row>
    <row r="42" spans="1:11" x14ac:dyDescent="0.2">
      <c r="A42" s="2"/>
      <c r="B42" s="7"/>
      <c r="C42" s="2"/>
      <c r="D42" s="2"/>
    </row>
    <row r="43" spans="1:11" x14ac:dyDescent="0.2">
      <c r="A43" s="2"/>
      <c r="B43" s="7"/>
      <c r="C43" s="2"/>
      <c r="D43" s="2"/>
      <c r="E43" s="4"/>
      <c r="F43" s="4"/>
      <c r="G43" s="4"/>
      <c r="H43" s="4"/>
      <c r="I43" s="4"/>
      <c r="J43" s="4"/>
      <c r="K43" s="4"/>
    </row>
    <row r="44" spans="1:11" x14ac:dyDescent="0.2">
      <c r="A44" s="2"/>
      <c r="B44" s="7"/>
      <c r="C44" s="2"/>
      <c r="D44" s="2"/>
    </row>
    <row r="45" spans="1:11" x14ac:dyDescent="0.2">
      <c r="A45" s="2"/>
      <c r="B45" s="7"/>
      <c r="C45" s="2"/>
      <c r="D45" s="2"/>
    </row>
    <row r="46" spans="1:11" x14ac:dyDescent="0.2">
      <c r="A46" s="2"/>
      <c r="B46" s="7"/>
      <c r="C46" s="2"/>
      <c r="D46" s="2"/>
    </row>
    <row r="47" spans="1:11" x14ac:dyDescent="0.2">
      <c r="A47" s="2"/>
      <c r="B47" s="7"/>
      <c r="C47" s="2"/>
      <c r="D47" s="2"/>
    </row>
    <row r="48" spans="1:11" x14ac:dyDescent="0.2">
      <c r="A48" s="2"/>
      <c r="B48" s="7"/>
      <c r="C48" s="2"/>
      <c r="D48" s="2"/>
    </row>
    <row r="49" spans="1:4" x14ac:dyDescent="0.2">
      <c r="A49" s="2"/>
      <c r="B49" s="7"/>
      <c r="C49" s="2"/>
      <c r="D49" s="2"/>
    </row>
    <row r="50" spans="1:4" x14ac:dyDescent="0.2">
      <c r="A50" s="2"/>
      <c r="B50" s="7"/>
      <c r="C50" s="2"/>
      <c r="D50" s="2"/>
    </row>
    <row r="51" spans="1:4" ht="15" x14ac:dyDescent="0.25">
      <c r="A51" s="2"/>
      <c r="B51" s="7"/>
      <c r="C51" s="2"/>
      <c r="D51" s="3"/>
    </row>
    <row r="52" spans="1:4" x14ac:dyDescent="0.2">
      <c r="A52" s="2"/>
      <c r="B52" s="7"/>
      <c r="C52" s="2"/>
      <c r="D52" s="2"/>
    </row>
    <row r="53" spans="1:4" x14ac:dyDescent="0.2">
      <c r="A53" s="2"/>
      <c r="B53" s="7"/>
      <c r="C53" s="2"/>
      <c r="D53" s="2"/>
    </row>
  </sheetData>
  <mergeCells count="4">
    <mergeCell ref="E9:K11"/>
    <mergeCell ref="E13:K15"/>
    <mergeCell ref="E17:K18"/>
    <mergeCell ref="E20:K21"/>
  </mergeCells>
  <phoneticPr fontId="0" type="noConversion"/>
  <pageMargins left="0.75" right="0.75" top="1" bottom="1" header="0.4921259845" footer="0.4921259845"/>
  <pageSetup paperSize="9" orientation="landscape" horizontalDpi="360" verticalDpi="1200" r:id="rId1"/>
  <headerFooter alignWithMargins="0"/>
  <drawing r:id="rId2"/>
  <legacyDrawing r:id="rId3"/>
  <oleObjects>
    <mc:AlternateContent xmlns:mc="http://schemas.openxmlformats.org/markup-compatibility/2006">
      <mc:Choice Requires="x14">
        <oleObject progId="Equation.3" shapeId="2101" r:id="rId4">
          <objectPr defaultSize="0" autoPict="0" r:id="rId5">
            <anchor moveWithCells="1" sizeWithCells="1">
              <from>
                <xdr:col>9</xdr:col>
                <xdr:colOff>0</xdr:colOff>
                <xdr:row>25</xdr:row>
                <xdr:rowOff>47625</xdr:rowOff>
              </from>
              <to>
                <xdr:col>10</xdr:col>
                <xdr:colOff>923925</xdr:colOff>
                <xdr:row>29</xdr:row>
                <xdr:rowOff>9525</xdr:rowOff>
              </to>
            </anchor>
          </objectPr>
        </oleObject>
      </mc:Choice>
      <mc:Fallback>
        <oleObject progId="Equation.3" shapeId="2101" r:id="rId4"/>
      </mc:Fallback>
    </mc:AlternateContent>
    <mc:AlternateContent xmlns:mc="http://schemas.openxmlformats.org/markup-compatibility/2006">
      <mc:Choice Requires="x14">
        <oleObject progId="Equation.3" shapeId="2104" r:id="rId6">
          <objectPr defaultSize="0" autoPict="0" r:id="rId7">
            <anchor moveWithCells="1" sizeWithCells="1">
              <from>
                <xdr:col>3</xdr:col>
                <xdr:colOff>38100</xdr:colOff>
                <xdr:row>24</xdr:row>
                <xdr:rowOff>104775</xdr:rowOff>
              </from>
              <to>
                <xdr:col>5</xdr:col>
                <xdr:colOff>800100</xdr:colOff>
                <xdr:row>29</xdr:row>
                <xdr:rowOff>152400</xdr:rowOff>
              </to>
            </anchor>
          </objectPr>
        </oleObject>
      </mc:Choice>
      <mc:Fallback>
        <oleObject progId="Equation.3" shapeId="2104" r:id="rId6"/>
      </mc:Fallback>
    </mc:AlternateContent>
    <mc:AlternateContent xmlns:mc="http://schemas.openxmlformats.org/markup-compatibility/2006">
      <mc:Choice Requires="x14">
        <oleObject progId="Equation.3" shapeId="2107" r:id="rId8">
          <objectPr defaultSize="0" autoPict="0" r:id="rId9">
            <anchor moveWithCells="1" sizeWithCells="1">
              <from>
                <xdr:col>5</xdr:col>
                <xdr:colOff>1038225</xdr:colOff>
                <xdr:row>25</xdr:row>
                <xdr:rowOff>76200</xdr:rowOff>
              </from>
              <to>
                <xdr:col>8</xdr:col>
                <xdr:colOff>619125</xdr:colOff>
                <xdr:row>28</xdr:row>
                <xdr:rowOff>180975</xdr:rowOff>
              </to>
            </anchor>
          </objectPr>
        </oleObject>
      </mc:Choice>
      <mc:Fallback>
        <oleObject progId="Equation.3" shapeId="2107"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103"/>
  <sheetViews>
    <sheetView showGridLines="0" workbookViewId="0">
      <selection activeCell="B7" sqref="B7"/>
    </sheetView>
  </sheetViews>
  <sheetFormatPr defaultColWidth="11.42578125" defaultRowHeight="12.75" x14ac:dyDescent="0.2"/>
  <cols>
    <col min="1" max="1" width="3.7109375" style="56" customWidth="1"/>
    <col min="2" max="3" width="0.85546875" style="56" customWidth="1"/>
    <col min="4" max="4" width="27.140625" style="56" customWidth="1"/>
    <col min="5" max="5" width="17.7109375" style="56" customWidth="1"/>
    <col min="6" max="10" width="13.140625" style="56" customWidth="1"/>
    <col min="11" max="11" width="10.7109375" style="56" customWidth="1"/>
    <col min="12" max="16384" width="11.42578125" style="56"/>
  </cols>
  <sheetData>
    <row r="1" spans="2:21" s="1" customFormat="1" ht="12.75" customHeight="1" x14ac:dyDescent="0.2">
      <c r="J1" s="2"/>
      <c r="K1" s="2"/>
    </row>
    <row r="2" spans="2:21" s="1" customFormat="1" ht="1.5" customHeight="1" x14ac:dyDescent="0.2">
      <c r="B2" s="69"/>
      <c r="C2" s="69"/>
      <c r="D2" s="69"/>
      <c r="E2" s="69"/>
      <c r="F2" s="69"/>
      <c r="G2" s="69"/>
      <c r="H2" s="69"/>
      <c r="I2" s="69"/>
      <c r="J2" s="69"/>
      <c r="K2" s="69"/>
    </row>
    <row r="3" spans="2:21" s="1" customFormat="1" ht="0.95" customHeight="1" x14ac:dyDescent="0.2">
      <c r="B3" s="2"/>
      <c r="C3" s="2"/>
      <c r="D3" s="2"/>
      <c r="E3" s="2"/>
      <c r="F3" s="2"/>
      <c r="G3" s="2"/>
      <c r="H3" s="2"/>
      <c r="I3" s="2"/>
      <c r="J3" s="2"/>
      <c r="K3" s="2"/>
    </row>
    <row r="4" spans="2:21" s="1" customFormat="1" ht="20.25" x14ac:dyDescent="0.3">
      <c r="B4" s="70" t="str">
        <f>'Einleitung &amp; Vorgehensweise'!B4</f>
        <v>Zeitwert des Geldes / Time Value of Money</v>
      </c>
      <c r="C4" s="70"/>
      <c r="D4" s="70"/>
      <c r="E4" s="70"/>
      <c r="F4" s="70"/>
      <c r="G4" s="70"/>
      <c r="H4" s="70"/>
      <c r="I4" s="70"/>
      <c r="J4" s="70"/>
      <c r="K4" s="70"/>
      <c r="L4"/>
      <c r="M4"/>
      <c r="N4"/>
      <c r="O4"/>
      <c r="P4"/>
      <c r="Q4"/>
      <c r="R4"/>
      <c r="S4"/>
      <c r="T4"/>
      <c r="U4"/>
    </row>
    <row r="5" spans="2:21" s="1" customFormat="1" ht="0.95" customHeight="1" x14ac:dyDescent="0.25">
      <c r="B5" s="3"/>
      <c r="C5" s="3"/>
      <c r="D5" s="2"/>
      <c r="E5" s="2"/>
      <c r="F5" s="2"/>
      <c r="G5" s="2"/>
      <c r="H5" s="2"/>
      <c r="I5" s="2"/>
      <c r="J5" s="2"/>
      <c r="K5" s="2"/>
      <c r="L5"/>
      <c r="M5"/>
      <c r="N5"/>
      <c r="O5"/>
      <c r="P5"/>
      <c r="Q5"/>
      <c r="R5"/>
      <c r="S5"/>
      <c r="T5"/>
      <c r="U5"/>
    </row>
    <row r="6" spans="2:21" s="1" customFormat="1" ht="1.5" customHeight="1" thickBot="1" x14ac:dyDescent="0.3">
      <c r="B6" s="71"/>
      <c r="C6" s="71"/>
      <c r="D6" s="69"/>
      <c r="E6" s="69"/>
      <c r="F6" s="69"/>
      <c r="G6" s="69"/>
      <c r="H6" s="69"/>
      <c r="I6" s="69"/>
      <c r="J6" s="69"/>
      <c r="K6" s="69"/>
      <c r="L6"/>
      <c r="M6"/>
      <c r="N6"/>
      <c r="O6"/>
      <c r="P6"/>
      <c r="Q6"/>
      <c r="R6"/>
      <c r="S6"/>
      <c r="T6"/>
      <c r="U6"/>
    </row>
    <row r="7" spans="2:21" s="1" customFormat="1" ht="12.75" customHeight="1" x14ac:dyDescent="0.2">
      <c r="B7" s="57" t="s">
        <v>63</v>
      </c>
      <c r="C7" s="58"/>
      <c r="D7" s="59"/>
      <c r="E7" s="59"/>
      <c r="F7" s="59"/>
      <c r="G7" s="59"/>
      <c r="H7" s="59"/>
      <c r="I7" s="59"/>
      <c r="J7" s="59"/>
      <c r="K7" s="60"/>
      <c r="L7"/>
      <c r="M7"/>
      <c r="N7"/>
      <c r="O7"/>
      <c r="P7"/>
      <c r="Q7"/>
      <c r="R7"/>
      <c r="S7"/>
      <c r="T7"/>
      <c r="U7"/>
    </row>
    <row r="8" spans="2:21" s="1" customFormat="1" ht="15" customHeight="1" x14ac:dyDescent="0.25">
      <c r="B8" s="61"/>
      <c r="D8" s="13"/>
      <c r="J8"/>
      <c r="K8" s="68"/>
      <c r="L8"/>
      <c r="M8"/>
      <c r="N8"/>
      <c r="O8"/>
      <c r="P8"/>
      <c r="Q8"/>
      <c r="R8"/>
      <c r="S8"/>
      <c r="T8"/>
      <c r="U8"/>
    </row>
    <row r="9" spans="2:21" s="1" customFormat="1" ht="15" customHeight="1" x14ac:dyDescent="0.25">
      <c r="B9" s="61"/>
      <c r="D9" s="12" t="s">
        <v>7</v>
      </c>
      <c r="E9" s="12"/>
      <c r="F9" s="12"/>
      <c r="G9" s="12"/>
      <c r="H9" s="12"/>
      <c r="I9" s="12"/>
      <c r="J9" s="12"/>
      <c r="K9" s="68"/>
      <c r="L9"/>
      <c r="M9"/>
      <c r="N9"/>
      <c r="O9"/>
      <c r="P9"/>
      <c r="Q9"/>
      <c r="R9"/>
      <c r="S9"/>
      <c r="T9"/>
      <c r="U9"/>
    </row>
    <row r="10" spans="2:21" s="1" customFormat="1" ht="15" customHeight="1" x14ac:dyDescent="0.2">
      <c r="B10" s="61"/>
      <c r="K10" s="62"/>
    </row>
    <row r="11" spans="2:21" s="1" customFormat="1" ht="15" customHeight="1" x14ac:dyDescent="0.25">
      <c r="B11" s="61"/>
      <c r="D11" s="13" t="s">
        <v>12</v>
      </c>
      <c r="K11" s="62"/>
    </row>
    <row r="12" spans="2:21" s="1" customFormat="1" ht="15" customHeight="1" x14ac:dyDescent="0.25">
      <c r="B12" s="61"/>
      <c r="D12" s="31" t="s">
        <v>9</v>
      </c>
      <c r="E12" s="42">
        <v>4.4999999999999998E-2</v>
      </c>
      <c r="K12" s="62"/>
    </row>
    <row r="13" spans="2:21" s="1" customFormat="1" ht="15" customHeight="1" x14ac:dyDescent="0.2">
      <c r="B13" s="61"/>
      <c r="D13" s="43"/>
      <c r="E13" s="43"/>
      <c r="F13" s="43"/>
      <c r="G13" s="43"/>
      <c r="H13" s="43"/>
      <c r="I13" s="43"/>
      <c r="J13" s="43"/>
      <c r="K13" s="62"/>
    </row>
    <row r="14" spans="2:21" s="1" customFormat="1" ht="15" customHeight="1" x14ac:dyDescent="0.25">
      <c r="B14" s="61"/>
      <c r="D14" s="13" t="s">
        <v>45</v>
      </c>
      <c r="E14" s="72" t="s">
        <v>51</v>
      </c>
      <c r="F14" s="72"/>
      <c r="G14" s="72"/>
      <c r="H14" s="72"/>
      <c r="I14" s="72"/>
      <c r="J14" s="72"/>
      <c r="K14" s="62"/>
    </row>
    <row r="15" spans="2:21" s="1" customFormat="1" ht="15" customHeight="1" x14ac:dyDescent="0.25">
      <c r="B15" s="61"/>
      <c r="D15" s="13"/>
      <c r="E15" s="72"/>
      <c r="F15" s="72"/>
      <c r="G15" s="72"/>
      <c r="H15" s="72"/>
      <c r="I15" s="72"/>
      <c r="J15" s="72"/>
      <c r="K15" s="62"/>
    </row>
    <row r="16" spans="2:21" s="1" customFormat="1" ht="15" customHeight="1" x14ac:dyDescent="0.2">
      <c r="B16" s="61"/>
      <c r="D16" s="43"/>
      <c r="E16" s="43"/>
      <c r="F16" s="43"/>
      <c r="G16" s="43"/>
      <c r="H16" s="43"/>
      <c r="I16" s="43"/>
      <c r="J16" s="43"/>
      <c r="K16" s="62"/>
    </row>
    <row r="17" spans="2:11" s="1" customFormat="1" ht="15" customHeight="1" x14ac:dyDescent="0.25">
      <c r="B17" s="61"/>
      <c r="D17" s="8" t="s">
        <v>14</v>
      </c>
      <c r="E17" s="26"/>
      <c r="F17" s="44" t="str">
        <f>IF(E17="","",IF(AND(E17&lt;='Lösung Übung 1'!E19+0.002799,E17&gt;='Lösung Übung 1'!E19),"Richtig","Falsch!!"))</f>
        <v/>
      </c>
      <c r="G17" s="45"/>
      <c r="K17" s="62"/>
    </row>
    <row r="18" spans="2:11" s="1" customFormat="1" ht="15" customHeight="1" x14ac:dyDescent="0.25">
      <c r="B18" s="61"/>
      <c r="E18" s="28"/>
      <c r="F18" s="44"/>
      <c r="G18" s="45"/>
      <c r="K18" s="62"/>
    </row>
    <row r="19" spans="2:11" s="1" customFormat="1" ht="15" customHeight="1" x14ac:dyDescent="0.2">
      <c r="B19" s="61"/>
      <c r="D19" s="43"/>
      <c r="E19" s="46"/>
      <c r="F19" s="43"/>
      <c r="G19" s="43"/>
      <c r="H19" s="43"/>
      <c r="I19" s="43"/>
      <c r="J19" s="43"/>
      <c r="K19" s="62"/>
    </row>
    <row r="20" spans="2:11" s="1" customFormat="1" ht="15" customHeight="1" x14ac:dyDescent="0.25">
      <c r="B20" s="61"/>
      <c r="D20" s="13" t="s">
        <v>13</v>
      </c>
      <c r="K20" s="62"/>
    </row>
    <row r="21" spans="2:11" s="1" customFormat="1" ht="15" customHeight="1" x14ac:dyDescent="0.25">
      <c r="B21" s="61"/>
      <c r="D21" s="31" t="s">
        <v>9</v>
      </c>
      <c r="E21" s="47">
        <v>0.03</v>
      </c>
      <c r="K21" s="62"/>
    </row>
    <row r="22" spans="2:11" s="1" customFormat="1" ht="15" customHeight="1" x14ac:dyDescent="0.2">
      <c r="B22" s="61"/>
      <c r="D22" s="43"/>
      <c r="E22" s="43"/>
      <c r="F22" s="43"/>
      <c r="G22" s="43"/>
      <c r="H22" s="43"/>
      <c r="I22" s="43"/>
      <c r="J22" s="43"/>
      <c r="K22" s="62"/>
    </row>
    <row r="23" spans="2:11" s="1" customFormat="1" ht="15" customHeight="1" x14ac:dyDescent="0.25">
      <c r="B23" s="61"/>
      <c r="D23" s="13" t="s">
        <v>45</v>
      </c>
      <c r="J23" s="43"/>
      <c r="K23" s="62"/>
    </row>
    <row r="24" spans="2:11" s="1" customFormat="1" ht="15" customHeight="1" x14ac:dyDescent="0.25">
      <c r="B24" s="61"/>
      <c r="D24" s="15" t="s">
        <v>5</v>
      </c>
      <c r="E24" s="8">
        <v>0</v>
      </c>
      <c r="F24" s="8">
        <v>1</v>
      </c>
      <c r="G24" s="8">
        <v>2</v>
      </c>
      <c r="H24" s="8">
        <v>3</v>
      </c>
      <c r="I24" s="8">
        <v>4</v>
      </c>
      <c r="J24" s="43"/>
      <c r="K24" s="62"/>
    </row>
    <row r="25" spans="2:11" s="1" customFormat="1" ht="15" customHeight="1" x14ac:dyDescent="0.25">
      <c r="B25" s="61"/>
      <c r="D25" s="15" t="s">
        <v>6</v>
      </c>
      <c r="E25" s="8">
        <v>10</v>
      </c>
      <c r="F25" s="8">
        <v>40</v>
      </c>
      <c r="G25" s="8">
        <v>50</v>
      </c>
      <c r="H25" s="8">
        <v>30</v>
      </c>
      <c r="I25" s="8">
        <v>100</v>
      </c>
      <c r="J25" s="43"/>
      <c r="K25" s="62"/>
    </row>
    <row r="26" spans="2:11" s="1" customFormat="1" ht="15" customHeight="1" x14ac:dyDescent="0.2">
      <c r="B26" s="61"/>
      <c r="D26" s="16"/>
      <c r="E26" s="16"/>
      <c r="F26" s="16"/>
      <c r="G26" s="16"/>
      <c r="H26" s="16"/>
      <c r="I26" s="16"/>
      <c r="K26" s="62"/>
    </row>
    <row r="27" spans="2:11" s="1" customFormat="1" ht="15" customHeight="1" x14ac:dyDescent="0.25">
      <c r="B27" s="61"/>
      <c r="D27" s="74" t="s">
        <v>53</v>
      </c>
      <c r="E27" s="74"/>
      <c r="F27" s="43"/>
      <c r="G27" s="43"/>
      <c r="H27" s="43"/>
      <c r="I27" s="43"/>
      <c r="J27" s="43"/>
      <c r="K27" s="62"/>
    </row>
    <row r="28" spans="2:11" s="1" customFormat="1" ht="15" customHeight="1" x14ac:dyDescent="0.25">
      <c r="B28" s="61"/>
      <c r="D28" s="13"/>
      <c r="E28" s="43"/>
      <c r="F28" s="43"/>
      <c r="G28" s="43"/>
      <c r="H28" s="43"/>
      <c r="I28" s="43"/>
      <c r="J28" s="43"/>
      <c r="K28" s="62"/>
    </row>
    <row r="29" spans="2:11" s="1" customFormat="1" ht="15" customHeight="1" x14ac:dyDescent="0.25">
      <c r="B29" s="61"/>
      <c r="D29" s="8" t="s">
        <v>14</v>
      </c>
      <c r="E29" s="26"/>
      <c r="F29" s="44" t="str">
        <f>IF(E29="","",IF(AND(E29&lt;='Lösung Übung 1'!E32+0.01,E29&gt;='Lösung Übung 1'!E32),"Richtig","Falsch!!"))</f>
        <v/>
      </c>
      <c r="G29" s="45"/>
      <c r="J29" s="43"/>
      <c r="K29" s="62"/>
    </row>
    <row r="30" spans="2:11" s="1" customFormat="1" ht="15" customHeight="1" x14ac:dyDescent="0.2">
      <c r="B30" s="61"/>
      <c r="D30" s="43"/>
      <c r="E30" s="46"/>
      <c r="F30" s="43"/>
      <c r="G30" s="43"/>
      <c r="H30" s="43"/>
      <c r="I30" s="43"/>
      <c r="K30" s="62"/>
    </row>
    <row r="31" spans="2:11" s="1" customFormat="1" ht="15" customHeight="1" x14ac:dyDescent="0.25">
      <c r="B31" s="61"/>
      <c r="D31" s="74" t="s">
        <v>54</v>
      </c>
      <c r="E31" s="74"/>
      <c r="F31" s="43"/>
      <c r="G31" s="43"/>
      <c r="H31" s="43"/>
      <c r="I31" s="43"/>
      <c r="K31" s="62"/>
    </row>
    <row r="32" spans="2:11" s="1" customFormat="1" ht="15" customHeight="1" x14ac:dyDescent="0.25">
      <c r="B32" s="61"/>
      <c r="D32" s="29"/>
      <c r="E32" s="43"/>
      <c r="F32" s="43"/>
      <c r="G32" s="43"/>
      <c r="H32" s="43"/>
      <c r="I32" s="43"/>
      <c r="K32" s="62"/>
    </row>
    <row r="33" spans="2:11" s="1" customFormat="1" ht="15" customHeight="1" x14ac:dyDescent="0.25">
      <c r="B33" s="61"/>
      <c r="D33" s="8" t="s">
        <v>4</v>
      </c>
      <c r="E33" s="26"/>
      <c r="F33" s="44" t="str">
        <f>IF(E33="","",IF(AND(E33&lt;='Lösung Übung 1'!E41+0.0023,E33&gt;='Lösung Übung 1'!E41),"Richtig","Falsch!!"))</f>
        <v/>
      </c>
      <c r="G33" s="45"/>
      <c r="K33" s="62"/>
    </row>
    <row r="34" spans="2:11" s="1" customFormat="1" ht="15" customHeight="1" x14ac:dyDescent="0.25">
      <c r="B34" s="61"/>
      <c r="E34" s="14"/>
      <c r="F34" s="44"/>
      <c r="G34" s="45"/>
      <c r="K34" s="62"/>
    </row>
    <row r="35" spans="2:11" s="1" customFormat="1" ht="15" customHeight="1" x14ac:dyDescent="0.2">
      <c r="B35" s="61"/>
      <c r="E35" s="28"/>
      <c r="J35" s="43"/>
      <c r="K35" s="62"/>
    </row>
    <row r="36" spans="2:11" s="1" customFormat="1" ht="15" customHeight="1" x14ac:dyDescent="0.25">
      <c r="B36" s="61"/>
      <c r="D36" s="13" t="s">
        <v>15</v>
      </c>
      <c r="K36" s="62"/>
    </row>
    <row r="37" spans="2:11" s="1" customFormat="1" ht="15" customHeight="1" x14ac:dyDescent="0.25">
      <c r="B37" s="61"/>
      <c r="D37" s="31" t="s">
        <v>9</v>
      </c>
      <c r="E37" s="42">
        <v>5.5E-2</v>
      </c>
      <c r="J37" s="43"/>
      <c r="K37" s="62"/>
    </row>
    <row r="38" spans="2:11" s="1" customFormat="1" ht="15" customHeight="1" x14ac:dyDescent="0.2">
      <c r="B38" s="61"/>
      <c r="D38" s="43"/>
      <c r="E38" s="43"/>
      <c r="F38" s="43"/>
      <c r="G38" s="43"/>
      <c r="H38" s="43"/>
      <c r="I38" s="43"/>
      <c r="K38" s="62"/>
    </row>
    <row r="39" spans="2:11" s="1" customFormat="1" ht="15" customHeight="1" x14ac:dyDescent="0.25">
      <c r="B39" s="61"/>
      <c r="D39" s="13" t="s">
        <v>45</v>
      </c>
      <c r="E39" s="72" t="s">
        <v>52</v>
      </c>
      <c r="F39" s="72"/>
      <c r="G39" s="72"/>
      <c r="H39" s="72"/>
      <c r="I39" s="72"/>
      <c r="J39" s="72"/>
      <c r="K39" s="62"/>
    </row>
    <row r="40" spans="2:11" s="1" customFormat="1" ht="15" customHeight="1" x14ac:dyDescent="0.2">
      <c r="B40" s="61"/>
      <c r="D40" s="43"/>
      <c r="E40" s="43"/>
      <c r="F40" s="43"/>
      <c r="G40" s="43"/>
      <c r="H40" s="43"/>
      <c r="I40" s="43"/>
      <c r="K40" s="62"/>
    </row>
    <row r="41" spans="2:11" s="1" customFormat="1" ht="15" customHeight="1" x14ac:dyDescent="0.25">
      <c r="B41" s="61"/>
      <c r="D41" s="8" t="s">
        <v>4</v>
      </c>
      <c r="E41" s="26"/>
      <c r="F41" s="44" t="str">
        <f>IF(E41="","",IF(AND(E41&lt;='Lösung Übung 1'!E53+0.00356,E41&gt;='Lösung Übung 1'!E53),"Richtig","Falsch!!"))</f>
        <v/>
      </c>
      <c r="G41" s="45"/>
      <c r="K41" s="62"/>
    </row>
    <row r="42" spans="2:11" s="1" customFormat="1" ht="15" customHeight="1" x14ac:dyDescent="0.25">
      <c r="B42" s="61"/>
      <c r="E42" s="28"/>
      <c r="F42" s="44"/>
      <c r="G42" s="45"/>
      <c r="K42" s="62"/>
    </row>
    <row r="43" spans="2:11" s="1" customFormat="1" ht="15" customHeight="1" x14ac:dyDescent="0.25">
      <c r="B43" s="61"/>
      <c r="E43" s="14"/>
      <c r="F43" s="44"/>
      <c r="G43" s="45"/>
      <c r="K43" s="62"/>
    </row>
    <row r="44" spans="2:11" s="1" customFormat="1" ht="15" customHeight="1" x14ac:dyDescent="0.25">
      <c r="B44" s="61"/>
      <c r="D44" s="13" t="s">
        <v>16</v>
      </c>
      <c r="J44" s="43"/>
      <c r="K44" s="62"/>
    </row>
    <row r="45" spans="2:11" s="1" customFormat="1" ht="15" customHeight="1" x14ac:dyDescent="0.2">
      <c r="B45" s="61"/>
      <c r="D45" s="72" t="s">
        <v>55</v>
      </c>
      <c r="E45" s="72"/>
      <c r="F45" s="72"/>
      <c r="G45" s="72"/>
      <c r="H45" s="72"/>
      <c r="I45" s="72"/>
      <c r="J45" s="72"/>
      <c r="K45" s="62"/>
    </row>
    <row r="46" spans="2:11" s="1" customFormat="1" ht="15" customHeight="1" x14ac:dyDescent="0.2">
      <c r="B46" s="61"/>
      <c r="D46" s="72"/>
      <c r="E46" s="72"/>
      <c r="F46" s="72"/>
      <c r="G46" s="72"/>
      <c r="H46" s="72"/>
      <c r="I46" s="72"/>
      <c r="J46" s="72"/>
      <c r="K46" s="62"/>
    </row>
    <row r="47" spans="2:11" s="1" customFormat="1" ht="15" customHeight="1" x14ac:dyDescent="0.2">
      <c r="B47" s="61"/>
      <c r="D47" s="43"/>
      <c r="E47" s="43"/>
      <c r="F47" s="43"/>
      <c r="G47" s="43"/>
      <c r="H47" s="43"/>
      <c r="I47" s="43"/>
      <c r="J47" s="43"/>
      <c r="K47" s="62"/>
    </row>
    <row r="48" spans="2:11" s="1" customFormat="1" ht="15" customHeight="1" x14ac:dyDescent="0.25">
      <c r="B48" s="61"/>
      <c r="D48" s="18" t="s">
        <v>4</v>
      </c>
      <c r="E48" s="19">
        <v>100</v>
      </c>
      <c r="F48" s="43"/>
      <c r="G48" s="48"/>
      <c r="H48" s="43"/>
      <c r="I48" s="43"/>
      <c r="J48" s="43"/>
      <c r="K48" s="62"/>
    </row>
    <row r="49" spans="2:11" s="1" customFormat="1" ht="15" customHeight="1" x14ac:dyDescent="0.25">
      <c r="B49" s="61"/>
      <c r="D49" s="18" t="s">
        <v>18</v>
      </c>
      <c r="E49" s="19">
        <v>17</v>
      </c>
      <c r="F49" s="43"/>
      <c r="G49" s="43"/>
      <c r="H49" s="43"/>
      <c r="I49" s="43"/>
      <c r="J49" s="43"/>
      <c r="K49" s="62"/>
    </row>
    <row r="50" spans="2:11" s="1" customFormat="1" ht="15" customHeight="1" x14ac:dyDescent="0.3">
      <c r="B50" s="61"/>
      <c r="D50" s="18" t="s">
        <v>20</v>
      </c>
      <c r="E50" s="19">
        <v>220.1</v>
      </c>
      <c r="F50" s="43"/>
      <c r="G50" s="43"/>
      <c r="H50" s="43"/>
      <c r="I50" s="43"/>
      <c r="K50" s="62"/>
    </row>
    <row r="51" spans="2:11" s="1" customFormat="1" ht="15" customHeight="1" x14ac:dyDescent="0.2">
      <c r="B51" s="61"/>
      <c r="D51" s="43"/>
      <c r="E51" s="43"/>
      <c r="F51" s="43"/>
      <c r="G51" s="43"/>
      <c r="H51" s="43"/>
      <c r="I51" s="43"/>
      <c r="K51" s="62"/>
    </row>
    <row r="52" spans="2:11" s="1" customFormat="1" ht="15" customHeight="1" x14ac:dyDescent="0.25">
      <c r="B52" s="61"/>
      <c r="D52" s="17" t="s">
        <v>9</v>
      </c>
      <c r="E52" s="39"/>
      <c r="F52" s="44" t="str">
        <f>IF(E52="","",IF(AND(E52&lt;='Lösung Übung 1'!E69,E52&gt;='Lösung Übung 1'!E69-0.00002136),"Richtig","Falsch!!"))</f>
        <v/>
      </c>
      <c r="G52" s="49"/>
      <c r="H52" s="43"/>
      <c r="I52" s="43"/>
      <c r="K52" s="62"/>
    </row>
    <row r="53" spans="2:11" s="1" customFormat="1" ht="15" customHeight="1" x14ac:dyDescent="0.25">
      <c r="B53" s="61"/>
      <c r="D53" s="31"/>
      <c r="E53" s="32"/>
      <c r="F53" s="44"/>
      <c r="G53" s="49"/>
      <c r="H53" s="43"/>
      <c r="I53" s="43"/>
      <c r="K53" s="62"/>
    </row>
    <row r="54" spans="2:11" s="1" customFormat="1" ht="15" customHeight="1" x14ac:dyDescent="0.2">
      <c r="B54" s="61"/>
      <c r="E54" s="14"/>
      <c r="K54" s="62"/>
    </row>
    <row r="55" spans="2:11" s="1" customFormat="1" ht="15" customHeight="1" x14ac:dyDescent="0.25">
      <c r="B55" s="61"/>
      <c r="D55" s="13" t="s">
        <v>17</v>
      </c>
      <c r="E55" s="14"/>
      <c r="K55" s="62"/>
    </row>
    <row r="56" spans="2:11" s="1" customFormat="1" ht="15" customHeight="1" x14ac:dyDescent="0.2">
      <c r="B56" s="61"/>
      <c r="D56" s="72" t="s">
        <v>56</v>
      </c>
      <c r="E56" s="72"/>
      <c r="F56" s="72"/>
      <c r="G56" s="72"/>
      <c r="H56" s="72"/>
      <c r="I56" s="72"/>
      <c r="J56" s="72"/>
      <c r="K56" s="62"/>
    </row>
    <row r="57" spans="2:11" s="1" customFormat="1" ht="15" customHeight="1" x14ac:dyDescent="0.2">
      <c r="B57" s="61"/>
      <c r="D57" s="72"/>
      <c r="E57" s="72"/>
      <c r="F57" s="72"/>
      <c r="G57" s="72"/>
      <c r="H57" s="72"/>
      <c r="I57" s="72"/>
      <c r="J57" s="72"/>
      <c r="K57" s="62"/>
    </row>
    <row r="58" spans="2:11" s="1" customFormat="1" ht="15" customHeight="1" x14ac:dyDescent="0.2">
      <c r="B58" s="61"/>
      <c r="D58" s="72"/>
      <c r="E58" s="72"/>
      <c r="F58" s="72"/>
      <c r="G58" s="72"/>
      <c r="H58" s="72"/>
      <c r="I58" s="72"/>
      <c r="J58" s="72"/>
      <c r="K58" s="62"/>
    </row>
    <row r="59" spans="2:11" s="1" customFormat="1" ht="15" customHeight="1" x14ac:dyDescent="0.2">
      <c r="B59" s="61"/>
      <c r="D59" s="72"/>
      <c r="E59" s="72"/>
      <c r="F59" s="72"/>
      <c r="G59" s="72"/>
      <c r="H59" s="72"/>
      <c r="I59" s="72"/>
      <c r="J59" s="72"/>
      <c r="K59" s="62"/>
    </row>
    <row r="60" spans="2:11" s="1" customFormat="1" ht="15" customHeight="1" x14ac:dyDescent="0.2">
      <c r="B60" s="61"/>
      <c r="E60" s="14"/>
      <c r="K60" s="62"/>
    </row>
    <row r="61" spans="2:11" s="1" customFormat="1" ht="15" customHeight="1" x14ac:dyDescent="0.25">
      <c r="B61" s="61"/>
      <c r="D61" s="18" t="s">
        <v>25</v>
      </c>
      <c r="E61" s="19">
        <v>815.9</v>
      </c>
      <c r="K61" s="62"/>
    </row>
    <row r="62" spans="2:11" s="1" customFormat="1" ht="15" customHeight="1" x14ac:dyDescent="0.25">
      <c r="B62" s="61"/>
      <c r="D62" s="17" t="s">
        <v>9</v>
      </c>
      <c r="E62" s="23">
        <v>7.0000000000000007E-2</v>
      </c>
      <c r="K62" s="62"/>
    </row>
    <row r="63" spans="2:11" s="1" customFormat="1" ht="15" customHeight="1" x14ac:dyDescent="0.25">
      <c r="B63" s="61"/>
      <c r="D63" s="18" t="s">
        <v>24</v>
      </c>
      <c r="E63" s="24">
        <v>1500</v>
      </c>
      <c r="K63" s="62"/>
    </row>
    <row r="64" spans="2:11" s="1" customFormat="1" ht="15" customHeight="1" x14ac:dyDescent="0.2">
      <c r="B64" s="61"/>
      <c r="D64" s="43"/>
      <c r="E64" s="43"/>
      <c r="K64" s="62"/>
    </row>
    <row r="65" spans="2:11" s="1" customFormat="1" ht="15" customHeight="1" x14ac:dyDescent="0.25">
      <c r="B65" s="61"/>
      <c r="D65" s="18" t="s">
        <v>18</v>
      </c>
      <c r="E65" s="40"/>
      <c r="F65" s="44" t="str">
        <f>IF(E65="","",IF(AND(E65&lt;='Lösung Übung 1'!E86,E65&gt;='Lösung Übung 1'!E86-0.00001113),"Richtig","Falsch!!"))</f>
        <v/>
      </c>
      <c r="K65" s="62"/>
    </row>
    <row r="66" spans="2:11" s="1" customFormat="1" ht="15" customHeight="1" x14ac:dyDescent="0.25">
      <c r="B66" s="61"/>
      <c r="D66" s="29"/>
      <c r="E66" s="30"/>
      <c r="K66" s="62"/>
    </row>
    <row r="67" spans="2:11" s="1" customFormat="1" ht="15" customHeight="1" x14ac:dyDescent="0.2">
      <c r="B67" s="61"/>
      <c r="E67" s="14"/>
      <c r="G67" s="45"/>
      <c r="K67" s="62"/>
    </row>
    <row r="68" spans="2:11" s="1" customFormat="1" ht="15" customHeight="1" x14ac:dyDescent="0.25">
      <c r="B68" s="61"/>
      <c r="D68" s="13" t="s">
        <v>19</v>
      </c>
      <c r="E68" s="14"/>
      <c r="K68" s="62"/>
    </row>
    <row r="69" spans="2:11" s="1" customFormat="1" ht="15" customHeight="1" x14ac:dyDescent="0.25">
      <c r="B69" s="61"/>
      <c r="D69" s="31" t="s">
        <v>9</v>
      </c>
      <c r="E69" s="42">
        <v>0.05</v>
      </c>
      <c r="K69" s="62"/>
    </row>
    <row r="70" spans="2:11" s="1" customFormat="1" ht="15" customHeight="1" x14ac:dyDescent="0.25">
      <c r="B70" s="61"/>
      <c r="D70" s="31"/>
      <c r="E70" s="42"/>
      <c r="J70" s="43"/>
      <c r="K70" s="62"/>
    </row>
    <row r="71" spans="2:11" s="1" customFormat="1" ht="15" customHeight="1" x14ac:dyDescent="0.2">
      <c r="B71" s="61"/>
      <c r="D71" s="72" t="s">
        <v>57</v>
      </c>
      <c r="E71" s="72"/>
      <c r="F71" s="72"/>
      <c r="G71" s="72"/>
      <c r="H71" s="72"/>
      <c r="I71" s="72"/>
      <c r="J71" s="72"/>
      <c r="K71" s="62"/>
    </row>
    <row r="72" spans="2:11" s="1" customFormat="1" ht="15" customHeight="1" x14ac:dyDescent="0.2">
      <c r="B72" s="61"/>
      <c r="D72" s="72"/>
      <c r="E72" s="72"/>
      <c r="F72" s="72"/>
      <c r="G72" s="72"/>
      <c r="H72" s="72"/>
      <c r="I72" s="72"/>
      <c r="J72" s="72"/>
      <c r="K72" s="62"/>
    </row>
    <row r="73" spans="2:11" s="1" customFormat="1" ht="15" customHeight="1" x14ac:dyDescent="0.25">
      <c r="B73" s="61"/>
      <c r="D73" s="13"/>
      <c r="E73" s="43"/>
      <c r="F73" s="43"/>
      <c r="G73" s="43"/>
      <c r="H73" s="43"/>
      <c r="I73" s="43"/>
      <c r="K73" s="62"/>
    </row>
    <row r="74" spans="2:11" s="1" customFormat="1" ht="15" customHeight="1" x14ac:dyDescent="0.25">
      <c r="B74" s="61"/>
      <c r="D74" s="8" t="s">
        <v>4</v>
      </c>
      <c r="E74" s="26"/>
      <c r="F74" s="44" t="str">
        <f>IF(E74="","",IF(AND(E74&lt;='Lösung Übung 1'!E101+0.003045,E74&gt;='Lösung Übung 1'!E101),"Richtig","Falsch!!"))</f>
        <v/>
      </c>
      <c r="G74" s="50"/>
      <c r="J74" s="43"/>
      <c r="K74" s="62"/>
    </row>
    <row r="75" spans="2:11" s="1" customFormat="1" ht="15" customHeight="1" x14ac:dyDescent="0.2">
      <c r="B75" s="61"/>
      <c r="E75" s="20"/>
      <c r="K75" s="62"/>
    </row>
    <row r="76" spans="2:11" s="1" customFormat="1" ht="15" customHeight="1" x14ac:dyDescent="0.25">
      <c r="B76" s="61"/>
      <c r="D76" s="13"/>
      <c r="E76" s="43"/>
      <c r="F76" s="43"/>
      <c r="G76" s="43"/>
      <c r="H76" s="43"/>
      <c r="I76" s="43"/>
      <c r="K76" s="62"/>
    </row>
    <row r="77" spans="2:11" s="1" customFormat="1" ht="15" customHeight="1" x14ac:dyDescent="0.25">
      <c r="B77" s="61"/>
      <c r="D77" s="13" t="s">
        <v>21</v>
      </c>
      <c r="E77" s="14"/>
      <c r="K77" s="62"/>
    </row>
    <row r="78" spans="2:11" s="1" customFormat="1" ht="15" customHeight="1" x14ac:dyDescent="0.25">
      <c r="B78" s="61"/>
      <c r="D78" s="31" t="s">
        <v>9</v>
      </c>
      <c r="E78" s="42">
        <v>7.4999999999999997E-2</v>
      </c>
      <c r="K78" s="62"/>
    </row>
    <row r="79" spans="2:11" s="1" customFormat="1" ht="15" customHeight="1" x14ac:dyDescent="0.25">
      <c r="B79" s="61"/>
      <c r="D79" s="13"/>
      <c r="E79" s="14"/>
      <c r="K79" s="62"/>
    </row>
    <row r="80" spans="2:11" s="1" customFormat="1" ht="15" customHeight="1" x14ac:dyDescent="0.2">
      <c r="B80" s="61"/>
      <c r="D80" s="72" t="s">
        <v>58</v>
      </c>
      <c r="E80" s="72"/>
      <c r="F80" s="72"/>
      <c r="G80" s="72"/>
      <c r="H80" s="72"/>
      <c r="I80" s="72"/>
      <c r="J80" s="72"/>
      <c r="K80" s="62"/>
    </row>
    <row r="81" spans="2:11" s="1" customFormat="1" ht="15" customHeight="1" x14ac:dyDescent="0.2">
      <c r="B81" s="61"/>
      <c r="D81" s="72"/>
      <c r="E81" s="72"/>
      <c r="F81" s="72"/>
      <c r="G81" s="72"/>
      <c r="H81" s="72"/>
      <c r="I81" s="72"/>
      <c r="J81" s="72"/>
      <c r="K81" s="62"/>
    </row>
    <row r="82" spans="2:11" s="1" customFormat="1" ht="15" customHeight="1" x14ac:dyDescent="0.2">
      <c r="B82" s="61"/>
      <c r="E82" s="14"/>
      <c r="K82" s="62"/>
    </row>
    <row r="83" spans="2:11" s="1" customFormat="1" ht="15" customHeight="1" x14ac:dyDescent="0.2">
      <c r="B83" s="61"/>
      <c r="E83" s="14"/>
      <c r="K83" s="62"/>
    </row>
    <row r="84" spans="2:11" s="1" customFormat="1" ht="15" customHeight="1" x14ac:dyDescent="0.2">
      <c r="B84" s="61"/>
      <c r="E84" s="14"/>
      <c r="K84" s="62"/>
    </row>
    <row r="85" spans="2:11" s="1" customFormat="1" ht="15" customHeight="1" x14ac:dyDescent="0.2">
      <c r="B85" s="61"/>
      <c r="E85" s="14"/>
      <c r="K85" s="62"/>
    </row>
    <row r="86" spans="2:11" s="1" customFormat="1" ht="15" customHeight="1" x14ac:dyDescent="0.2">
      <c r="B86" s="61"/>
      <c r="E86" s="14"/>
      <c r="K86" s="62"/>
    </row>
    <row r="87" spans="2:11" s="1" customFormat="1" ht="15" customHeight="1" x14ac:dyDescent="0.2">
      <c r="B87" s="61"/>
      <c r="E87" s="14"/>
      <c r="K87" s="62"/>
    </row>
    <row r="88" spans="2:11" s="1" customFormat="1" ht="15" customHeight="1" x14ac:dyDescent="0.2">
      <c r="B88" s="61"/>
      <c r="E88" s="14"/>
      <c r="K88" s="62"/>
    </row>
    <row r="89" spans="2:11" s="1" customFormat="1" ht="15" customHeight="1" x14ac:dyDescent="0.2">
      <c r="B89" s="61"/>
      <c r="E89" s="14"/>
      <c r="J89" s="43"/>
      <c r="K89" s="62"/>
    </row>
    <row r="90" spans="2:11" s="1" customFormat="1" ht="15" customHeight="1" x14ac:dyDescent="0.2">
      <c r="B90" s="61"/>
      <c r="E90" s="14"/>
      <c r="J90" s="43"/>
      <c r="K90" s="62"/>
    </row>
    <row r="91" spans="2:11" s="1" customFormat="1" ht="15" customHeight="1" x14ac:dyDescent="0.2">
      <c r="B91" s="61"/>
      <c r="E91" s="14"/>
      <c r="K91" s="62"/>
    </row>
    <row r="92" spans="2:11" s="1" customFormat="1" ht="15" customHeight="1" x14ac:dyDescent="0.2">
      <c r="B92" s="61"/>
      <c r="E92" s="14"/>
      <c r="K92" s="62"/>
    </row>
    <row r="93" spans="2:11" s="1" customFormat="1" ht="15" customHeight="1" x14ac:dyDescent="0.25">
      <c r="B93" s="61"/>
      <c r="D93" s="74" t="s">
        <v>59</v>
      </c>
      <c r="E93" s="74"/>
      <c r="F93" s="74"/>
      <c r="G93" s="74"/>
      <c r="H93" s="74"/>
      <c r="I93" s="74"/>
      <c r="J93" s="74"/>
      <c r="K93" s="62"/>
    </row>
    <row r="94" spans="2:11" s="1" customFormat="1" ht="15" customHeight="1" x14ac:dyDescent="0.25">
      <c r="B94" s="61"/>
      <c r="D94" s="13"/>
      <c r="E94" s="43"/>
      <c r="F94" s="43"/>
      <c r="G94" s="43"/>
      <c r="H94" s="43"/>
      <c r="I94" s="43"/>
      <c r="J94" s="43"/>
      <c r="K94" s="62"/>
    </row>
    <row r="95" spans="2:11" s="1" customFormat="1" ht="15" customHeight="1" x14ac:dyDescent="0.35">
      <c r="B95" s="61"/>
      <c r="D95" s="8" t="s">
        <v>22</v>
      </c>
      <c r="E95" s="26"/>
      <c r="F95" s="44" t="str">
        <f>IF(E95="","",IF(AND(E95&lt;='Lösung Übung 1'!E125+0.000393,E95&gt;='Lösung Übung 1'!E125),"Richtig","Falsch!!"))</f>
        <v/>
      </c>
      <c r="G95" s="45"/>
      <c r="J95" s="43"/>
      <c r="K95" s="62"/>
    </row>
    <row r="96" spans="2:11" s="1" customFormat="1" ht="15" customHeight="1" x14ac:dyDescent="0.2">
      <c r="B96" s="61"/>
      <c r="E96" s="14"/>
      <c r="K96" s="62"/>
    </row>
    <row r="97" spans="2:16" s="1" customFormat="1" ht="15" customHeight="1" x14ac:dyDescent="0.25">
      <c r="B97" s="61"/>
      <c r="D97" s="74" t="s">
        <v>60</v>
      </c>
      <c r="E97" s="74"/>
      <c r="F97" s="74"/>
      <c r="G97" s="74"/>
      <c r="H97" s="74"/>
      <c r="I97" s="74"/>
      <c r="J97" s="74"/>
      <c r="K97" s="62"/>
    </row>
    <row r="98" spans="2:16" s="1" customFormat="1" ht="15" customHeight="1" x14ac:dyDescent="0.25">
      <c r="B98" s="61"/>
      <c r="D98" s="13"/>
      <c r="E98" s="43"/>
      <c r="F98" s="43"/>
      <c r="G98" s="43"/>
      <c r="H98" s="43"/>
      <c r="I98" s="43"/>
      <c r="J98" s="43"/>
      <c r="K98" s="62"/>
    </row>
    <row r="99" spans="2:16" s="1" customFormat="1" ht="15" customHeight="1" x14ac:dyDescent="0.35">
      <c r="B99" s="61"/>
      <c r="D99" s="8" t="s">
        <v>23</v>
      </c>
      <c r="E99" s="26"/>
      <c r="F99" s="44" t="str">
        <f>IF(E99="","",IF(AND(E99&lt;='Lösung Übung 1'!E136+0.0051,E99&gt;='Lösung Übung 1'!E136),"Richtig","Falsch!!"))</f>
        <v/>
      </c>
      <c r="G99" s="45"/>
      <c r="J99" s="43"/>
      <c r="K99" s="62"/>
    </row>
    <row r="100" spans="2:16" s="1" customFormat="1" ht="15" customHeight="1" x14ac:dyDescent="0.2">
      <c r="B100" s="61"/>
      <c r="E100" s="14"/>
      <c r="K100" s="62"/>
    </row>
    <row r="101" spans="2:16" s="1" customFormat="1" ht="15" customHeight="1" thickBot="1" x14ac:dyDescent="0.25">
      <c r="B101" s="65"/>
      <c r="C101" s="66"/>
      <c r="D101" s="66"/>
      <c r="E101" s="66"/>
      <c r="F101" s="66"/>
      <c r="G101" s="66"/>
      <c r="H101" s="66"/>
      <c r="I101" s="66"/>
      <c r="J101" s="66"/>
      <c r="K101" s="67"/>
      <c r="L101"/>
      <c r="M101"/>
      <c r="N101"/>
      <c r="O101"/>
      <c r="P101"/>
    </row>
    <row r="102" spans="2:16" s="1" customFormat="1" ht="14.25" x14ac:dyDescent="0.2">
      <c r="K102"/>
      <c r="L102"/>
      <c r="M102"/>
      <c r="N102"/>
      <c r="O102"/>
      <c r="P102"/>
    </row>
    <row r="103" spans="2:16" s="6" customFormat="1" ht="15" x14ac:dyDescent="0.25">
      <c r="D103" s="12" t="s">
        <v>61</v>
      </c>
      <c r="K103" s="55"/>
      <c r="L103" s="55"/>
      <c r="M103" s="55"/>
      <c r="N103" s="55"/>
      <c r="O103" s="55"/>
      <c r="P103" s="55"/>
    </row>
  </sheetData>
  <mergeCells count="10">
    <mergeCell ref="D71:J72"/>
    <mergeCell ref="D80:J81"/>
    <mergeCell ref="D93:J93"/>
    <mergeCell ref="D97:J97"/>
    <mergeCell ref="E14:J15"/>
    <mergeCell ref="D27:E27"/>
    <mergeCell ref="D31:E31"/>
    <mergeCell ref="E39:J39"/>
    <mergeCell ref="D45:J46"/>
    <mergeCell ref="D56:J59"/>
  </mergeCells>
  <conditionalFormatting sqref="F17:F18 F29 F33:F34 F41:F43 F52:F53 F65 F74 F95 F99">
    <cfRule type="cellIs" dxfId="1" priority="1" stopIfTrue="1" operator="equal">
      <formula>"Richtig"</formula>
    </cfRule>
    <cfRule type="cellIs" dxfId="0" priority="2" stopIfTrue="1" operator="equal">
      <formula>"Falsch!!"</formula>
    </cfRule>
  </conditionalFormatting>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1:N137"/>
  <sheetViews>
    <sheetView showGridLines="0" zoomScaleNormal="100" zoomScaleSheetLayoutView="100" workbookViewId="0">
      <selection activeCell="B7" sqref="B7"/>
    </sheetView>
  </sheetViews>
  <sheetFormatPr defaultColWidth="11.42578125" defaultRowHeight="14.25" x14ac:dyDescent="0.2"/>
  <cols>
    <col min="1" max="1" width="3.7109375" style="1" customWidth="1"/>
    <col min="2" max="3" width="0.85546875" style="1" customWidth="1"/>
    <col min="4" max="4" width="18.28515625" style="1" customWidth="1"/>
    <col min="5" max="5" width="16.42578125" style="1" customWidth="1"/>
    <col min="6" max="6" width="15.7109375" style="1" customWidth="1"/>
    <col min="7" max="13" width="13.140625" style="1" customWidth="1"/>
    <col min="14" max="14" width="10.85546875" style="1" customWidth="1"/>
    <col min="15" max="256" width="9.140625" style="1" customWidth="1"/>
    <col min="257" max="16384" width="11.42578125" style="1"/>
  </cols>
  <sheetData>
    <row r="1" spans="2:14" ht="12.75" customHeight="1" x14ac:dyDescent="0.2">
      <c r="J1" s="2"/>
      <c r="K1" s="2"/>
      <c r="L1" s="2"/>
      <c r="M1" s="2"/>
      <c r="N1" s="2"/>
    </row>
    <row r="2" spans="2:14" ht="1.5" customHeight="1" x14ac:dyDescent="0.2">
      <c r="B2" s="69"/>
      <c r="C2" s="69"/>
      <c r="D2" s="69"/>
      <c r="E2" s="69"/>
      <c r="F2" s="69"/>
      <c r="G2" s="69"/>
      <c r="H2" s="69"/>
      <c r="I2" s="69"/>
      <c r="J2" s="69"/>
      <c r="K2" s="69"/>
      <c r="L2" s="69"/>
      <c r="M2" s="69"/>
      <c r="N2" s="69"/>
    </row>
    <row r="3" spans="2:14" ht="0.95" customHeight="1" x14ac:dyDescent="0.2">
      <c r="B3" s="2"/>
      <c r="C3" s="2"/>
      <c r="D3" s="2"/>
      <c r="E3" s="2"/>
      <c r="F3" s="2"/>
      <c r="G3" s="2"/>
      <c r="H3" s="2"/>
      <c r="I3" s="2"/>
      <c r="J3" s="2"/>
      <c r="K3" s="2"/>
      <c r="L3" s="2"/>
      <c r="M3" s="2"/>
      <c r="N3" s="2"/>
    </row>
    <row r="4" spans="2:14" ht="20.25" x14ac:dyDescent="0.3">
      <c r="B4" s="70" t="e">
        <f>#REF!</f>
        <v>#REF!</v>
      </c>
      <c r="C4" s="70" t="str">
        <f>'Einleitung &amp; Vorgehensweise'!B4</f>
        <v>Zeitwert des Geldes / Time Value of Money</v>
      </c>
      <c r="D4" s="70"/>
      <c r="E4" s="70"/>
      <c r="F4" s="70"/>
      <c r="G4" s="70"/>
      <c r="H4" s="70"/>
      <c r="I4" s="70"/>
      <c r="J4" s="70"/>
      <c r="K4" s="70"/>
      <c r="L4" s="70"/>
      <c r="M4" s="70"/>
      <c r="N4" s="70"/>
    </row>
    <row r="5" spans="2:14" ht="0.95" customHeight="1" x14ac:dyDescent="0.25">
      <c r="B5" s="3"/>
      <c r="C5" s="3"/>
      <c r="D5" s="2"/>
      <c r="E5" s="2"/>
      <c r="F5" s="2"/>
      <c r="G5" s="2"/>
      <c r="H5" s="2"/>
      <c r="I5" s="2"/>
      <c r="J5" s="2"/>
      <c r="K5" s="2"/>
      <c r="L5" s="2"/>
      <c r="M5" s="2"/>
      <c r="N5" s="2"/>
    </row>
    <row r="6" spans="2:14" ht="1.5" customHeight="1" thickBot="1" x14ac:dyDescent="0.3">
      <c r="B6" s="71"/>
      <c r="C6" s="71"/>
      <c r="D6" s="69"/>
      <c r="E6" s="69"/>
      <c r="F6" s="69"/>
      <c r="G6" s="69"/>
      <c r="H6" s="69"/>
      <c r="I6" s="69"/>
      <c r="J6" s="69"/>
      <c r="K6" s="69"/>
      <c r="L6" s="69"/>
      <c r="M6" s="69"/>
      <c r="N6" s="69"/>
    </row>
    <row r="7" spans="2:14" ht="12.75" customHeight="1" x14ac:dyDescent="0.2">
      <c r="B7" s="57" t="s">
        <v>63</v>
      </c>
      <c r="C7" s="58"/>
      <c r="D7" s="59"/>
      <c r="E7" s="59"/>
      <c r="F7" s="59"/>
      <c r="G7" s="59"/>
      <c r="H7" s="59"/>
      <c r="I7" s="59"/>
      <c r="J7" s="59"/>
      <c r="K7" s="59"/>
      <c r="L7" s="59"/>
      <c r="M7" s="59"/>
      <c r="N7" s="60"/>
    </row>
    <row r="8" spans="2:14" ht="15" x14ac:dyDescent="0.25">
      <c r="B8" s="61"/>
      <c r="D8" s="3"/>
      <c r="E8" s="2"/>
      <c r="F8" s="2"/>
      <c r="G8" s="2"/>
      <c r="H8" s="2"/>
      <c r="I8" s="2"/>
      <c r="J8" s="2"/>
      <c r="K8" s="2"/>
      <c r="N8" s="62"/>
    </row>
    <row r="9" spans="2:14" ht="15" x14ac:dyDescent="0.25">
      <c r="B9" s="61"/>
      <c r="D9" s="75" t="s">
        <v>62</v>
      </c>
      <c r="E9" s="75"/>
      <c r="F9" s="75"/>
      <c r="G9" s="75"/>
      <c r="H9" s="75"/>
      <c r="I9" s="75"/>
      <c r="J9" s="75"/>
      <c r="K9" s="75"/>
      <c r="L9" s="6"/>
      <c r="M9" s="6"/>
      <c r="N9" s="62"/>
    </row>
    <row r="10" spans="2:14" ht="15" x14ac:dyDescent="0.25">
      <c r="B10" s="61"/>
      <c r="D10" s="3"/>
      <c r="E10" s="2"/>
      <c r="F10" s="2"/>
      <c r="G10" s="2"/>
      <c r="H10" s="2"/>
      <c r="I10" s="2"/>
      <c r="J10" s="2"/>
      <c r="K10" s="2"/>
      <c r="N10" s="62"/>
    </row>
    <row r="11" spans="2:14" ht="15" x14ac:dyDescent="0.25">
      <c r="B11" s="61"/>
      <c r="D11" s="36" t="s">
        <v>9</v>
      </c>
      <c r="E11" s="52">
        <v>4.4999999999999998E-2</v>
      </c>
      <c r="F11" s="13" t="s">
        <v>45</v>
      </c>
      <c r="G11" s="76"/>
      <c r="H11" s="76"/>
      <c r="I11" s="76"/>
      <c r="J11" s="76"/>
      <c r="K11" s="2"/>
      <c r="N11" s="62"/>
    </row>
    <row r="12" spans="2:14" x14ac:dyDescent="0.2">
      <c r="B12" s="61"/>
      <c r="D12"/>
      <c r="E12"/>
      <c r="F12"/>
      <c r="G12"/>
      <c r="H12"/>
      <c r="I12"/>
      <c r="J12" s="2"/>
      <c r="K12" s="2"/>
      <c r="N12" s="62"/>
    </row>
    <row r="13" spans="2:14" ht="15" x14ac:dyDescent="0.25">
      <c r="B13" s="61"/>
      <c r="D13" s="12" t="s">
        <v>26</v>
      </c>
      <c r="E13" s="6"/>
      <c r="F13" s="6"/>
      <c r="G13" s="6"/>
      <c r="H13" s="6"/>
      <c r="I13" s="6"/>
      <c r="J13" s="6"/>
      <c r="K13" s="6"/>
      <c r="L13" s="6"/>
      <c r="M13" s="6"/>
      <c r="N13" s="62"/>
    </row>
    <row r="14" spans="2:14" x14ac:dyDescent="0.2">
      <c r="B14" s="61"/>
      <c r="D14" s="2"/>
      <c r="E14" s="2"/>
      <c r="F14" s="2"/>
      <c r="G14" s="2"/>
      <c r="H14" s="2"/>
      <c r="I14" s="2"/>
      <c r="J14" s="2"/>
      <c r="N14" s="62"/>
    </row>
    <row r="15" spans="2:14" x14ac:dyDescent="0.2">
      <c r="B15" s="61"/>
      <c r="D15" s="2"/>
      <c r="E15" s="2"/>
      <c r="F15" s="2"/>
      <c r="G15" s="2"/>
      <c r="H15" s="2"/>
      <c r="I15" s="2"/>
      <c r="J15" s="2"/>
      <c r="N15" s="62"/>
    </row>
    <row r="16" spans="2:14" x14ac:dyDescent="0.2">
      <c r="B16" s="61"/>
      <c r="D16" s="2"/>
      <c r="E16" s="2"/>
      <c r="F16" s="2"/>
      <c r="G16" s="2"/>
      <c r="H16" s="2"/>
      <c r="I16" s="2"/>
      <c r="J16" s="2"/>
      <c r="N16" s="62"/>
    </row>
    <row r="17" spans="2:14" x14ac:dyDescent="0.2">
      <c r="B17" s="61"/>
      <c r="D17" s="2"/>
      <c r="E17" s="2"/>
      <c r="F17" s="2"/>
      <c r="G17" s="2"/>
      <c r="H17" s="2"/>
      <c r="I17" s="2"/>
      <c r="J17" s="2"/>
      <c r="N17" s="62"/>
    </row>
    <row r="18" spans="2:14" x14ac:dyDescent="0.2">
      <c r="B18" s="61"/>
      <c r="D18" s="53" t="s">
        <v>8</v>
      </c>
      <c r="E18" s="2"/>
      <c r="F18" s="2"/>
      <c r="G18" s="2"/>
      <c r="H18" s="2"/>
      <c r="I18" s="2"/>
      <c r="J18" s="2"/>
      <c r="N18" s="62"/>
    </row>
    <row r="19" spans="2:14" x14ac:dyDescent="0.2">
      <c r="B19" s="61"/>
      <c r="D19" s="1" t="s">
        <v>28</v>
      </c>
      <c r="E19" s="26">
        <f>1500*(1+E11)^30</f>
        <v>5617.9772018052836</v>
      </c>
      <c r="N19" s="62"/>
    </row>
    <row r="20" spans="2:14" x14ac:dyDescent="0.2">
      <c r="B20" s="61"/>
      <c r="D20" s="9"/>
      <c r="E20" s="10"/>
      <c r="N20" s="62"/>
    </row>
    <row r="21" spans="2:14" ht="15" x14ac:dyDescent="0.25">
      <c r="B21" s="61"/>
      <c r="D21" s="75" t="s">
        <v>29</v>
      </c>
      <c r="E21" s="75"/>
      <c r="F21" s="75"/>
      <c r="G21" s="75"/>
      <c r="H21" s="75"/>
      <c r="I21" s="75"/>
      <c r="J21" s="75"/>
      <c r="K21" s="75"/>
      <c r="L21" s="6"/>
      <c r="M21" s="6"/>
      <c r="N21" s="62"/>
    </row>
    <row r="22" spans="2:14" ht="15" x14ac:dyDescent="0.25">
      <c r="B22" s="61"/>
      <c r="D22" s="13"/>
      <c r="E22" s="10"/>
      <c r="N22" s="62"/>
    </row>
    <row r="23" spans="2:14" ht="15" x14ac:dyDescent="0.25">
      <c r="B23" s="61"/>
      <c r="D23" s="36" t="s">
        <v>9</v>
      </c>
      <c r="E23" s="37">
        <v>0.03</v>
      </c>
      <c r="F23" s="13" t="s">
        <v>45</v>
      </c>
      <c r="G23" s="15" t="s">
        <v>5</v>
      </c>
      <c r="H23" s="8">
        <v>0</v>
      </c>
      <c r="I23" s="8">
        <v>1</v>
      </c>
      <c r="J23" s="8">
        <v>2</v>
      </c>
      <c r="K23" s="8">
        <v>3</v>
      </c>
      <c r="L23" s="8">
        <v>4</v>
      </c>
      <c r="N23" s="62"/>
    </row>
    <row r="24" spans="2:14" ht="15" x14ac:dyDescent="0.25">
      <c r="B24" s="61"/>
      <c r="D24" s="36"/>
      <c r="E24" s="37"/>
      <c r="F24" s="13"/>
      <c r="G24" s="15" t="s">
        <v>6</v>
      </c>
      <c r="H24" s="8">
        <v>10</v>
      </c>
      <c r="I24" s="8">
        <v>40</v>
      </c>
      <c r="J24" s="8">
        <v>50</v>
      </c>
      <c r="K24" s="8">
        <v>30</v>
      </c>
      <c r="L24" s="8">
        <v>100</v>
      </c>
      <c r="N24" s="62"/>
    </row>
    <row r="25" spans="2:14" ht="15" x14ac:dyDescent="0.25">
      <c r="B25" s="61"/>
      <c r="D25" s="12" t="s">
        <v>27</v>
      </c>
      <c r="E25" s="6"/>
      <c r="F25" s="6"/>
      <c r="G25" s="6"/>
      <c r="H25" s="6"/>
      <c r="I25" s="6"/>
      <c r="J25" s="6"/>
      <c r="K25" s="6"/>
      <c r="L25" s="6"/>
      <c r="M25" s="6"/>
      <c r="N25" s="62"/>
    </row>
    <row r="26" spans="2:14" ht="15" x14ac:dyDescent="0.25">
      <c r="B26" s="61"/>
      <c r="D26" s="13"/>
      <c r="N26" s="62"/>
    </row>
    <row r="27" spans="2:14" x14ac:dyDescent="0.2">
      <c r="B27" s="61"/>
      <c r="D27"/>
      <c r="E27"/>
      <c r="F27"/>
      <c r="N27" s="62"/>
    </row>
    <row r="28" spans="2:14" ht="15" x14ac:dyDescent="0.25">
      <c r="B28" s="61"/>
      <c r="D28" s="13"/>
      <c r="N28" s="62"/>
    </row>
    <row r="29" spans="2:14" ht="15" x14ac:dyDescent="0.25">
      <c r="B29" s="61"/>
      <c r="D29" s="13"/>
      <c r="E29" s="10"/>
      <c r="N29" s="62"/>
    </row>
    <row r="30" spans="2:14" x14ac:dyDescent="0.2">
      <c r="B30" s="61"/>
      <c r="E30" s="10"/>
      <c r="N30" s="62"/>
    </row>
    <row r="31" spans="2:14" x14ac:dyDescent="0.2">
      <c r="B31" s="61"/>
      <c r="D31" s="53" t="s">
        <v>8</v>
      </c>
      <c r="E31" s="2"/>
      <c r="N31" s="62"/>
    </row>
    <row r="32" spans="2:14" x14ac:dyDescent="0.2">
      <c r="B32" s="61"/>
      <c r="D32" s="1" t="s">
        <v>28</v>
      </c>
      <c r="E32" s="26">
        <f>L24+K24*(1+E23)^1+J24*(1+E23)^2+I24*(1+E23)^3+H24*(1+E23)^4</f>
        <v>238.90916809999999</v>
      </c>
      <c r="N32" s="62"/>
    </row>
    <row r="33" spans="2:14" ht="15" x14ac:dyDescent="0.25">
      <c r="B33" s="61"/>
      <c r="D33" s="11"/>
      <c r="E33" s="10"/>
      <c r="N33" s="62"/>
    </row>
    <row r="34" spans="2:14" ht="15" x14ac:dyDescent="0.25">
      <c r="B34" s="61"/>
      <c r="D34" s="75" t="s">
        <v>30</v>
      </c>
      <c r="E34" s="75"/>
      <c r="F34" s="75"/>
      <c r="G34" s="75"/>
      <c r="H34" s="75"/>
      <c r="I34" s="75"/>
      <c r="J34" s="75"/>
      <c r="K34" s="75"/>
      <c r="N34" s="62"/>
    </row>
    <row r="35" spans="2:14" ht="15" x14ac:dyDescent="0.25">
      <c r="B35" s="61"/>
      <c r="D35" s="3"/>
      <c r="E35" s="3"/>
      <c r="F35" s="3"/>
      <c r="G35" s="3"/>
      <c r="H35" s="3"/>
      <c r="I35" s="3"/>
      <c r="J35" s="3"/>
      <c r="K35" s="3"/>
      <c r="N35" s="62"/>
    </row>
    <row r="36" spans="2:14" x14ac:dyDescent="0.2">
      <c r="B36" s="61"/>
      <c r="E36" s="10"/>
      <c r="N36" s="62"/>
    </row>
    <row r="37" spans="2:14" ht="15" x14ac:dyDescent="0.25">
      <c r="B37" s="61"/>
      <c r="D37" s="36"/>
      <c r="E37" s="37"/>
      <c r="F37" s="13"/>
      <c r="N37" s="62"/>
    </row>
    <row r="38" spans="2:14" ht="15" x14ac:dyDescent="0.25">
      <c r="B38" s="61"/>
      <c r="D38" s="36"/>
      <c r="E38" s="37"/>
      <c r="F38" s="13"/>
      <c r="N38" s="62"/>
    </row>
    <row r="39" spans="2:14" ht="15" x14ac:dyDescent="0.25">
      <c r="B39" s="61"/>
      <c r="E39" s="10"/>
      <c r="F39" s="13"/>
      <c r="N39" s="62"/>
    </row>
    <row r="40" spans="2:14" ht="15" x14ac:dyDescent="0.25">
      <c r="B40" s="61"/>
      <c r="D40" s="53" t="s">
        <v>8</v>
      </c>
      <c r="E40" s="2"/>
      <c r="F40" s="13"/>
      <c r="N40" s="62"/>
    </row>
    <row r="41" spans="2:14" x14ac:dyDescent="0.2">
      <c r="B41" s="61"/>
      <c r="D41" s="1" t="s">
        <v>10</v>
      </c>
      <c r="E41" s="26">
        <f>H24+I24/(1+E23)^1+J24/(1+E23)^2+K24/(1+E23)^3+L24/(1+E23)^4</f>
        <v>212.26770148516209</v>
      </c>
      <c r="F41" s="33"/>
      <c r="G41" s="33"/>
      <c r="H41" s="33"/>
      <c r="I41" s="33"/>
      <c r="J41" s="33"/>
      <c r="K41" s="33"/>
      <c r="N41" s="62"/>
    </row>
    <row r="42" spans="2:14" x14ac:dyDescent="0.2">
      <c r="B42" s="61"/>
      <c r="E42" s="10"/>
      <c r="N42" s="62"/>
    </row>
    <row r="43" spans="2:14" ht="15" x14ac:dyDescent="0.25">
      <c r="B43" s="61"/>
      <c r="D43" s="75" t="s">
        <v>33</v>
      </c>
      <c r="E43" s="75"/>
      <c r="F43" s="75"/>
      <c r="G43" s="75"/>
      <c r="H43" s="75"/>
      <c r="I43" s="75"/>
      <c r="J43" s="75"/>
      <c r="K43" s="75"/>
      <c r="L43" s="6"/>
      <c r="M43" s="6"/>
      <c r="N43" s="62"/>
    </row>
    <row r="44" spans="2:14" ht="15" x14ac:dyDescent="0.25">
      <c r="B44" s="61"/>
      <c r="D44" s="13"/>
      <c r="E44" s="10"/>
      <c r="N44" s="62"/>
    </row>
    <row r="45" spans="2:14" ht="15" x14ac:dyDescent="0.25">
      <c r="B45" s="61"/>
      <c r="D45" s="36" t="s">
        <v>9</v>
      </c>
      <c r="E45" s="52">
        <v>5.5E-2</v>
      </c>
      <c r="F45" s="13" t="s">
        <v>45</v>
      </c>
      <c r="G45" s="13"/>
      <c r="N45" s="62"/>
    </row>
    <row r="46" spans="2:14" ht="15" x14ac:dyDescent="0.25">
      <c r="B46" s="61"/>
      <c r="D46" s="36"/>
      <c r="E46" s="37"/>
      <c r="F46" s="13"/>
      <c r="G46" s="13"/>
      <c r="N46" s="62"/>
    </row>
    <row r="47" spans="2:14" ht="15" x14ac:dyDescent="0.25">
      <c r="B47" s="61"/>
      <c r="D47" s="12" t="s">
        <v>31</v>
      </c>
      <c r="E47" s="6"/>
      <c r="F47" s="6"/>
      <c r="G47" s="6"/>
      <c r="H47" s="6"/>
      <c r="I47" s="6"/>
      <c r="J47" s="6"/>
      <c r="K47" s="6"/>
      <c r="L47" s="6"/>
      <c r="M47" s="6"/>
      <c r="N47" s="62"/>
    </row>
    <row r="48" spans="2:14" x14ac:dyDescent="0.2">
      <c r="B48" s="61"/>
      <c r="D48"/>
      <c r="E48"/>
      <c r="F48"/>
      <c r="N48" s="62"/>
    </row>
    <row r="49" spans="2:14" ht="15" x14ac:dyDescent="0.25">
      <c r="B49" s="61"/>
      <c r="D49" s="13"/>
      <c r="N49" s="62"/>
    </row>
    <row r="50" spans="2:14" ht="15" x14ac:dyDescent="0.25">
      <c r="B50" s="61"/>
      <c r="D50" s="13"/>
      <c r="E50" s="10"/>
      <c r="N50" s="62"/>
    </row>
    <row r="51" spans="2:14" x14ac:dyDescent="0.2">
      <c r="B51" s="61"/>
      <c r="E51" s="10"/>
      <c r="N51" s="62"/>
    </row>
    <row r="52" spans="2:14" x14ac:dyDescent="0.2">
      <c r="B52" s="61"/>
      <c r="D52" s="53" t="s">
        <v>8</v>
      </c>
      <c r="E52" s="2"/>
      <c r="N52" s="62"/>
    </row>
    <row r="53" spans="2:14" x14ac:dyDescent="0.2">
      <c r="B53" s="61"/>
      <c r="D53" s="34" t="s">
        <v>10</v>
      </c>
      <c r="E53" s="26">
        <f>2500/(1+E45)^10</f>
        <v>1463.5764485690177</v>
      </c>
      <c r="F53" s="34"/>
      <c r="G53" s="34"/>
      <c r="H53" s="34"/>
      <c r="N53" s="62"/>
    </row>
    <row r="54" spans="2:14" x14ac:dyDescent="0.2">
      <c r="B54" s="61"/>
      <c r="D54" s="34"/>
      <c r="E54" s="35"/>
      <c r="F54" s="34"/>
      <c r="G54" s="34"/>
      <c r="H54" s="34"/>
      <c r="N54" s="62"/>
    </row>
    <row r="55" spans="2:14" ht="15" x14ac:dyDescent="0.25">
      <c r="B55" s="61"/>
      <c r="D55" s="75" t="s">
        <v>34</v>
      </c>
      <c r="E55" s="75"/>
      <c r="F55" s="75"/>
      <c r="G55" s="75"/>
      <c r="H55" s="75"/>
      <c r="I55" s="75"/>
      <c r="J55" s="75"/>
      <c r="K55" s="75"/>
      <c r="L55" s="6"/>
      <c r="M55" s="6"/>
      <c r="N55" s="62"/>
    </row>
    <row r="56" spans="2:14" ht="15" x14ac:dyDescent="0.25">
      <c r="B56" s="61"/>
      <c r="D56" s="3"/>
      <c r="E56" s="3"/>
      <c r="F56" s="3"/>
      <c r="G56" s="3"/>
      <c r="H56" s="3"/>
      <c r="I56" s="3"/>
      <c r="J56" s="3"/>
      <c r="K56" s="3"/>
      <c r="N56" s="62"/>
    </row>
    <row r="57" spans="2:14" ht="15" x14ac:dyDescent="0.25">
      <c r="B57" s="61"/>
      <c r="D57" s="13"/>
      <c r="E57" s="10"/>
      <c r="N57" s="62"/>
    </row>
    <row r="58" spans="2:14" ht="15" x14ac:dyDescent="0.25">
      <c r="B58" s="61"/>
      <c r="D58" s="13"/>
      <c r="E58" s="10"/>
      <c r="N58" s="62"/>
    </row>
    <row r="59" spans="2:14" ht="15" x14ac:dyDescent="0.25">
      <c r="B59" s="61"/>
      <c r="D59" s="18" t="s">
        <v>4</v>
      </c>
      <c r="E59" s="19">
        <v>100</v>
      </c>
      <c r="N59" s="62"/>
    </row>
    <row r="60" spans="2:14" ht="15" x14ac:dyDescent="0.25">
      <c r="B60" s="61"/>
      <c r="D60" s="18" t="s">
        <v>18</v>
      </c>
      <c r="E60" s="19">
        <v>17</v>
      </c>
      <c r="N60" s="62"/>
    </row>
    <row r="61" spans="2:14" ht="16.5" x14ac:dyDescent="0.3">
      <c r="B61" s="61"/>
      <c r="D61" s="18" t="s">
        <v>20</v>
      </c>
      <c r="E61" s="19">
        <v>220.1</v>
      </c>
      <c r="F61" s="13"/>
      <c r="G61" s="13"/>
      <c r="N61" s="62"/>
    </row>
    <row r="62" spans="2:14" ht="15" x14ac:dyDescent="0.25">
      <c r="B62" s="61"/>
      <c r="D62" s="36"/>
      <c r="E62" s="37"/>
      <c r="F62" s="13"/>
      <c r="G62" s="13"/>
      <c r="N62" s="62"/>
    </row>
    <row r="63" spans="2:14" ht="15" x14ac:dyDescent="0.25">
      <c r="B63" s="61"/>
      <c r="D63" s="12" t="s">
        <v>32</v>
      </c>
      <c r="E63" s="6"/>
      <c r="F63" s="6"/>
      <c r="G63" s="6"/>
      <c r="H63" s="6"/>
      <c r="I63" s="6"/>
      <c r="J63" s="6"/>
      <c r="K63" s="6"/>
      <c r="L63" s="6"/>
      <c r="M63" s="6"/>
      <c r="N63" s="62"/>
    </row>
    <row r="64" spans="2:14" x14ac:dyDescent="0.2">
      <c r="B64" s="61"/>
      <c r="D64"/>
      <c r="E64"/>
      <c r="F64"/>
      <c r="N64" s="62"/>
    </row>
    <row r="65" spans="2:14" ht="15" x14ac:dyDescent="0.25">
      <c r="B65" s="61"/>
      <c r="D65" s="13"/>
      <c r="N65" s="62"/>
    </row>
    <row r="66" spans="2:14" ht="15" x14ac:dyDescent="0.25">
      <c r="B66" s="61"/>
      <c r="D66" s="13"/>
      <c r="E66" s="10"/>
      <c r="N66" s="62"/>
    </row>
    <row r="67" spans="2:14" x14ac:dyDescent="0.2">
      <c r="B67" s="61"/>
      <c r="E67" s="10"/>
      <c r="N67" s="62"/>
    </row>
    <row r="68" spans="2:14" x14ac:dyDescent="0.2">
      <c r="B68" s="61"/>
      <c r="D68" s="53" t="s">
        <v>8</v>
      </c>
      <c r="E68" s="2"/>
      <c r="N68" s="62"/>
    </row>
    <row r="69" spans="2:14" x14ac:dyDescent="0.2">
      <c r="B69" s="61"/>
      <c r="D69" s="34" t="s">
        <v>46</v>
      </c>
      <c r="E69" s="51">
        <f>(E61/E59)^(1/E60)-1</f>
        <v>4.7500213486910026E-2</v>
      </c>
      <c r="F69" s="34"/>
      <c r="G69" s="34"/>
      <c r="H69" s="34"/>
      <c r="N69" s="62"/>
    </row>
    <row r="70" spans="2:14" ht="15" x14ac:dyDescent="0.25">
      <c r="B70" s="61"/>
      <c r="D70" s="36"/>
      <c r="E70" s="37"/>
      <c r="F70" s="13"/>
      <c r="N70" s="62"/>
    </row>
    <row r="71" spans="2:14" ht="15" x14ac:dyDescent="0.25">
      <c r="B71" s="61"/>
      <c r="D71" s="75" t="s">
        <v>35</v>
      </c>
      <c r="E71" s="75"/>
      <c r="F71" s="75"/>
      <c r="G71" s="75"/>
      <c r="H71" s="75"/>
      <c r="I71" s="75"/>
      <c r="J71" s="75"/>
      <c r="K71" s="75"/>
      <c r="L71" s="6"/>
      <c r="M71" s="6"/>
      <c r="N71" s="62"/>
    </row>
    <row r="72" spans="2:14" ht="15" x14ac:dyDescent="0.25">
      <c r="B72" s="61"/>
      <c r="D72" s="3"/>
      <c r="E72" s="3"/>
      <c r="F72" s="3"/>
      <c r="G72" s="3"/>
      <c r="H72" s="3"/>
      <c r="I72" s="3"/>
      <c r="J72" s="3"/>
      <c r="K72" s="3"/>
      <c r="N72" s="62"/>
    </row>
    <row r="73" spans="2:14" ht="15" x14ac:dyDescent="0.25">
      <c r="B73" s="61"/>
      <c r="D73" s="3"/>
      <c r="E73" s="3"/>
      <c r="F73" s="3"/>
      <c r="G73" s="3"/>
      <c r="H73" s="3"/>
      <c r="I73" s="3"/>
      <c r="J73" s="3"/>
      <c r="K73" s="3"/>
      <c r="N73" s="62"/>
    </row>
    <row r="74" spans="2:14" ht="15" x14ac:dyDescent="0.25">
      <c r="B74" s="61"/>
      <c r="D74" s="3"/>
      <c r="E74" s="3"/>
      <c r="F74" s="3"/>
      <c r="G74" s="3"/>
      <c r="H74" s="3"/>
      <c r="I74" s="3"/>
      <c r="J74" s="3"/>
      <c r="K74" s="3"/>
      <c r="N74" s="62"/>
    </row>
    <row r="75" spans="2:14" ht="15" x14ac:dyDescent="0.25">
      <c r="B75" s="61"/>
      <c r="D75" s="13"/>
      <c r="E75" s="10"/>
      <c r="N75" s="62"/>
    </row>
    <row r="76" spans="2:14" ht="15" x14ac:dyDescent="0.25">
      <c r="B76" s="61"/>
      <c r="D76" s="38" t="s">
        <v>25</v>
      </c>
      <c r="E76" s="38"/>
      <c r="F76" s="19">
        <v>815.9</v>
      </c>
      <c r="N76" s="62"/>
    </row>
    <row r="77" spans="2:14" ht="15" x14ac:dyDescent="0.25">
      <c r="B77" s="61"/>
      <c r="D77" s="77" t="s">
        <v>9</v>
      </c>
      <c r="E77" s="78"/>
      <c r="F77" s="23">
        <v>7.0000000000000007E-2</v>
      </c>
      <c r="N77" s="62"/>
    </row>
    <row r="78" spans="2:14" ht="15" x14ac:dyDescent="0.25">
      <c r="B78" s="61"/>
      <c r="D78" s="79" t="s">
        <v>24</v>
      </c>
      <c r="E78" s="80"/>
      <c r="F78" s="24">
        <v>1500</v>
      </c>
      <c r="N78" s="62"/>
    </row>
    <row r="79" spans="2:14" ht="15" x14ac:dyDescent="0.25">
      <c r="B79" s="61"/>
      <c r="D79" s="13"/>
      <c r="E79" s="10"/>
      <c r="N79" s="62"/>
    </row>
    <row r="80" spans="2:14" ht="15" x14ac:dyDescent="0.25">
      <c r="B80" s="61"/>
      <c r="D80" s="12" t="s">
        <v>36</v>
      </c>
      <c r="E80" s="6"/>
      <c r="F80" s="6"/>
      <c r="G80" s="6"/>
      <c r="H80" s="6"/>
      <c r="I80" s="6"/>
      <c r="J80" s="6"/>
      <c r="K80" s="6"/>
      <c r="L80" s="6"/>
      <c r="M80" s="6"/>
      <c r="N80" s="62"/>
    </row>
    <row r="81" spans="2:14" x14ac:dyDescent="0.2">
      <c r="B81" s="61"/>
      <c r="D81"/>
      <c r="N81" s="62"/>
    </row>
    <row r="82" spans="2:14" ht="15" x14ac:dyDescent="0.25">
      <c r="B82" s="61"/>
      <c r="D82" s="36"/>
      <c r="E82" s="37"/>
      <c r="N82" s="62"/>
    </row>
    <row r="83" spans="2:14" x14ac:dyDescent="0.2">
      <c r="B83" s="61"/>
      <c r="N83" s="62"/>
    </row>
    <row r="84" spans="2:14" x14ac:dyDescent="0.2">
      <c r="B84" s="61"/>
      <c r="N84" s="62"/>
    </row>
    <row r="85" spans="2:14" x14ac:dyDescent="0.2">
      <c r="B85" s="61"/>
      <c r="D85" s="53" t="s">
        <v>8</v>
      </c>
      <c r="E85" s="2"/>
      <c r="N85" s="62"/>
    </row>
    <row r="86" spans="2:14" x14ac:dyDescent="0.2">
      <c r="B86" s="61"/>
      <c r="D86" s="34" t="s">
        <v>37</v>
      </c>
      <c r="E86" s="26">
        <f>LOG(F78/F76)/LOG(1+F77)</f>
        <v>9.0000111203996838</v>
      </c>
      <c r="N86" s="62"/>
    </row>
    <row r="87" spans="2:14" x14ac:dyDescent="0.2">
      <c r="B87" s="61"/>
      <c r="N87" s="62"/>
    </row>
    <row r="88" spans="2:14" ht="15" x14ac:dyDescent="0.25">
      <c r="B88" s="61"/>
      <c r="D88" s="75" t="s">
        <v>38</v>
      </c>
      <c r="E88" s="75"/>
      <c r="F88" s="75"/>
      <c r="G88" s="75"/>
      <c r="H88" s="75"/>
      <c r="I88" s="75"/>
      <c r="J88" s="75"/>
      <c r="K88" s="75"/>
      <c r="L88" s="6"/>
      <c r="M88" s="6"/>
      <c r="N88" s="62"/>
    </row>
    <row r="89" spans="2:14" ht="15" x14ac:dyDescent="0.25">
      <c r="B89" s="61"/>
      <c r="D89" s="3"/>
      <c r="E89" s="3"/>
      <c r="F89" s="3"/>
      <c r="G89" s="3"/>
      <c r="H89" s="3"/>
      <c r="I89" s="3"/>
      <c r="J89" s="3"/>
      <c r="K89" s="3"/>
      <c r="N89" s="62"/>
    </row>
    <row r="90" spans="2:14" ht="15" x14ac:dyDescent="0.25">
      <c r="B90" s="61"/>
      <c r="D90" s="36" t="s">
        <v>9</v>
      </c>
      <c r="E90" s="52">
        <v>0.05</v>
      </c>
      <c r="F90" s="13" t="s">
        <v>45</v>
      </c>
      <c r="G90" s="3"/>
      <c r="H90" s="3"/>
      <c r="I90" s="3"/>
      <c r="J90" s="3"/>
      <c r="K90" s="3"/>
      <c r="N90" s="62"/>
    </row>
    <row r="91" spans="2:14" ht="15" x14ac:dyDescent="0.25">
      <c r="B91" s="61"/>
      <c r="D91" s="3"/>
      <c r="E91" s="3"/>
      <c r="F91" s="3"/>
      <c r="G91" s="3"/>
      <c r="H91" s="3"/>
      <c r="I91" s="3"/>
      <c r="J91" s="3"/>
      <c r="K91" s="3"/>
      <c r="N91" s="62"/>
    </row>
    <row r="92" spans="2:14" ht="15" x14ac:dyDescent="0.25">
      <c r="B92" s="61"/>
      <c r="D92" s="13"/>
      <c r="E92" s="10"/>
      <c r="N92" s="62"/>
    </row>
    <row r="93" spans="2:14" ht="15" x14ac:dyDescent="0.25">
      <c r="B93" s="61"/>
      <c r="D93" s="12" t="s">
        <v>39</v>
      </c>
      <c r="E93" s="6"/>
      <c r="F93" s="6"/>
      <c r="G93" s="6"/>
      <c r="H93" s="6"/>
      <c r="I93" s="6"/>
      <c r="J93" s="6"/>
      <c r="K93" s="6"/>
      <c r="L93" s="6"/>
      <c r="M93" s="6"/>
      <c r="N93" s="62"/>
    </row>
    <row r="94" spans="2:14" x14ac:dyDescent="0.2">
      <c r="B94" s="61"/>
      <c r="D94"/>
      <c r="N94" s="62"/>
    </row>
    <row r="95" spans="2:14" x14ac:dyDescent="0.2">
      <c r="B95" s="61"/>
      <c r="D95"/>
      <c r="N95" s="62"/>
    </row>
    <row r="96" spans="2:14" x14ac:dyDescent="0.2">
      <c r="B96" s="61"/>
      <c r="D96"/>
      <c r="N96" s="62"/>
    </row>
    <row r="97" spans="2:14" x14ac:dyDescent="0.2">
      <c r="B97" s="61"/>
      <c r="D97"/>
      <c r="N97" s="62"/>
    </row>
    <row r="98" spans="2:14" x14ac:dyDescent="0.2">
      <c r="B98" s="61"/>
      <c r="D98"/>
      <c r="N98" s="62"/>
    </row>
    <row r="99" spans="2:14" x14ac:dyDescent="0.2">
      <c r="B99" s="61"/>
      <c r="N99" s="62"/>
    </row>
    <row r="100" spans="2:14" x14ac:dyDescent="0.2">
      <c r="B100" s="61"/>
      <c r="D100" s="54" t="s">
        <v>8</v>
      </c>
      <c r="E100" s="2"/>
      <c r="N100" s="62"/>
    </row>
    <row r="101" spans="2:14" x14ac:dyDescent="0.2">
      <c r="B101" s="61"/>
      <c r="D101" s="34" t="s">
        <v>10</v>
      </c>
      <c r="E101" s="26">
        <f>100*((1/E90)-((1/E90)/(1+E90)^16))</f>
        <v>1083.7769560171996</v>
      </c>
      <c r="N101" s="62"/>
    </row>
    <row r="102" spans="2:14" x14ac:dyDescent="0.2">
      <c r="B102" s="61"/>
      <c r="N102" s="62"/>
    </row>
    <row r="103" spans="2:14" ht="15" x14ac:dyDescent="0.25">
      <c r="B103" s="61"/>
      <c r="D103" s="75" t="s">
        <v>40</v>
      </c>
      <c r="E103" s="75"/>
      <c r="F103" s="75"/>
      <c r="G103" s="75"/>
      <c r="H103" s="75"/>
      <c r="I103" s="75"/>
      <c r="J103" s="75"/>
      <c r="K103" s="75"/>
      <c r="L103" s="6"/>
      <c r="M103" s="6"/>
      <c r="N103" s="62"/>
    </row>
    <row r="104" spans="2:14" ht="15" x14ac:dyDescent="0.25">
      <c r="B104" s="61"/>
      <c r="D104" s="3"/>
      <c r="E104" s="3"/>
      <c r="F104" s="3"/>
      <c r="G104" s="3"/>
      <c r="H104" s="3"/>
      <c r="I104" s="3"/>
      <c r="J104" s="3"/>
      <c r="K104" s="3"/>
      <c r="N104" s="62"/>
    </row>
    <row r="105" spans="2:14" ht="15" x14ac:dyDescent="0.25">
      <c r="B105" s="61"/>
      <c r="D105" s="36" t="s">
        <v>9</v>
      </c>
      <c r="E105" s="52">
        <v>7.4999999999999997E-2</v>
      </c>
      <c r="F105" s="13" t="s">
        <v>45</v>
      </c>
      <c r="G105" s="3"/>
      <c r="H105" s="3"/>
      <c r="I105" s="3"/>
      <c r="J105" s="3"/>
      <c r="K105" s="3"/>
      <c r="N105" s="62"/>
    </row>
    <row r="106" spans="2:14" ht="15" x14ac:dyDescent="0.25">
      <c r="B106" s="61"/>
      <c r="D106" s="3"/>
      <c r="E106" s="3"/>
      <c r="F106" s="3"/>
      <c r="G106" s="3"/>
      <c r="H106" s="3"/>
      <c r="I106" s="3"/>
      <c r="J106" s="3"/>
      <c r="K106" s="3"/>
      <c r="N106" s="62"/>
    </row>
    <row r="107" spans="2:14" ht="15" x14ac:dyDescent="0.25">
      <c r="B107" s="61"/>
      <c r="D107" s="13"/>
      <c r="E107" s="10"/>
      <c r="N107" s="62"/>
    </row>
    <row r="108" spans="2:14" ht="15" x14ac:dyDescent="0.25">
      <c r="B108" s="61"/>
      <c r="D108" s="13"/>
      <c r="E108" s="10"/>
      <c r="N108" s="62"/>
    </row>
    <row r="109" spans="2:14" ht="15" x14ac:dyDescent="0.25">
      <c r="B109" s="61"/>
      <c r="D109" s="13"/>
      <c r="E109" s="10"/>
      <c r="N109" s="62"/>
    </row>
    <row r="110" spans="2:14" ht="15" x14ac:dyDescent="0.25">
      <c r="B110" s="61"/>
      <c r="D110" s="13"/>
      <c r="E110" s="10"/>
      <c r="N110" s="62"/>
    </row>
    <row r="111" spans="2:14" ht="15" x14ac:dyDescent="0.25">
      <c r="B111" s="61"/>
      <c r="D111" s="13"/>
      <c r="E111" s="10"/>
      <c r="N111" s="62"/>
    </row>
    <row r="112" spans="2:14" ht="15" x14ac:dyDescent="0.25">
      <c r="B112" s="61"/>
      <c r="D112" s="13"/>
      <c r="E112" s="10"/>
      <c r="N112" s="62"/>
    </row>
    <row r="113" spans="2:14" ht="15" x14ac:dyDescent="0.25">
      <c r="B113" s="61"/>
      <c r="D113" s="13"/>
      <c r="E113" s="10"/>
      <c r="N113" s="62"/>
    </row>
    <row r="114" spans="2:14" ht="15" x14ac:dyDescent="0.25">
      <c r="B114" s="61"/>
      <c r="D114" s="13"/>
      <c r="E114" s="10"/>
      <c r="N114" s="62"/>
    </row>
    <row r="115" spans="2:14" ht="15" x14ac:dyDescent="0.25">
      <c r="B115" s="61"/>
      <c r="D115" s="13"/>
      <c r="E115" s="10"/>
      <c r="N115" s="62"/>
    </row>
    <row r="116" spans="2:14" ht="15" x14ac:dyDescent="0.25">
      <c r="B116" s="61"/>
      <c r="D116" s="13"/>
      <c r="E116" s="10"/>
      <c r="N116" s="62"/>
    </row>
    <row r="117" spans="2:14" ht="15" x14ac:dyDescent="0.25">
      <c r="B117" s="61"/>
      <c r="D117" s="12" t="s">
        <v>41</v>
      </c>
      <c r="E117" s="6"/>
      <c r="F117" s="6"/>
      <c r="G117" s="6"/>
      <c r="H117" s="6"/>
      <c r="I117" s="6"/>
      <c r="J117" s="6"/>
      <c r="K117" s="6"/>
      <c r="L117" s="6"/>
      <c r="M117" s="6"/>
      <c r="N117" s="62"/>
    </row>
    <row r="118" spans="2:14" x14ac:dyDescent="0.2">
      <c r="B118" s="61"/>
      <c r="D118"/>
      <c r="N118" s="62"/>
    </row>
    <row r="119" spans="2:14" x14ac:dyDescent="0.2">
      <c r="B119" s="61"/>
      <c r="D119"/>
      <c r="N119" s="62"/>
    </row>
    <row r="120" spans="2:14" x14ac:dyDescent="0.2">
      <c r="B120" s="61"/>
      <c r="D120"/>
      <c r="N120" s="62"/>
    </row>
    <row r="121" spans="2:14" x14ac:dyDescent="0.2">
      <c r="B121" s="61"/>
      <c r="D121"/>
      <c r="N121" s="62"/>
    </row>
    <row r="122" spans="2:14" ht="15" x14ac:dyDescent="0.25">
      <c r="B122" s="61"/>
      <c r="D122" s="36"/>
      <c r="E122" s="37"/>
      <c r="N122" s="62"/>
    </row>
    <row r="123" spans="2:14" x14ac:dyDescent="0.2">
      <c r="B123" s="61"/>
      <c r="N123" s="62"/>
    </row>
    <row r="124" spans="2:14" x14ac:dyDescent="0.2">
      <c r="B124" s="61"/>
      <c r="D124" s="53" t="s">
        <v>8</v>
      </c>
      <c r="E124" s="2"/>
      <c r="N124" s="62"/>
    </row>
    <row r="125" spans="2:14" ht="18.75" x14ac:dyDescent="0.35">
      <c r="B125" s="61"/>
      <c r="D125" s="34" t="s">
        <v>42</v>
      </c>
      <c r="E125" s="26">
        <f>4000+4000*((1/E105)-((1/E105)/(1+E105)^5))</f>
        <v>20183.539607993807</v>
      </c>
      <c r="N125" s="62"/>
    </row>
    <row r="126" spans="2:14" x14ac:dyDescent="0.2">
      <c r="B126" s="61"/>
      <c r="N126" s="62"/>
    </row>
    <row r="127" spans="2:14" ht="15" x14ac:dyDescent="0.25">
      <c r="B127" s="61"/>
      <c r="D127" s="12" t="s">
        <v>43</v>
      </c>
      <c r="E127" s="6"/>
      <c r="F127" s="6"/>
      <c r="G127" s="6"/>
      <c r="H127" s="6"/>
      <c r="I127" s="6"/>
      <c r="J127" s="6"/>
      <c r="K127" s="6"/>
      <c r="L127" s="6"/>
      <c r="M127" s="6"/>
      <c r="N127" s="62"/>
    </row>
    <row r="128" spans="2:14" x14ac:dyDescent="0.2">
      <c r="B128" s="61"/>
      <c r="D128"/>
      <c r="N128" s="62"/>
    </row>
    <row r="129" spans="2:14" x14ac:dyDescent="0.2">
      <c r="B129" s="61"/>
      <c r="D129"/>
      <c r="N129" s="62"/>
    </row>
    <row r="130" spans="2:14" x14ac:dyDescent="0.2">
      <c r="B130" s="61"/>
      <c r="D130"/>
      <c r="N130" s="62"/>
    </row>
    <row r="131" spans="2:14" x14ac:dyDescent="0.2">
      <c r="B131" s="61"/>
      <c r="D131"/>
      <c r="N131" s="62"/>
    </row>
    <row r="132" spans="2:14" x14ac:dyDescent="0.2">
      <c r="B132" s="61"/>
      <c r="D132"/>
      <c r="N132" s="62"/>
    </row>
    <row r="133" spans="2:14" ht="15" x14ac:dyDescent="0.25">
      <c r="B133" s="61"/>
      <c r="D133" s="36"/>
      <c r="E133" s="37"/>
      <c r="N133" s="62"/>
    </row>
    <row r="134" spans="2:14" x14ac:dyDescent="0.2">
      <c r="B134" s="61"/>
      <c r="N134" s="62"/>
    </row>
    <row r="135" spans="2:14" x14ac:dyDescent="0.2">
      <c r="B135" s="61"/>
      <c r="D135" s="53" t="s">
        <v>8</v>
      </c>
      <c r="E135" s="2"/>
      <c r="N135" s="62"/>
    </row>
    <row r="136" spans="2:14" ht="18.75" x14ac:dyDescent="0.35">
      <c r="B136" s="61"/>
      <c r="D136" s="34" t="s">
        <v>44</v>
      </c>
      <c r="E136" s="26">
        <f>(1/1.075^2)*(4000+4000*((1/E105)-((1/E105)/(1+E105)^5)))</f>
        <v>17465.475052888098</v>
      </c>
      <c r="N136" s="62"/>
    </row>
    <row r="137" spans="2:14" ht="15" thickBot="1" x14ac:dyDescent="0.25">
      <c r="B137" s="65"/>
      <c r="C137" s="66"/>
      <c r="D137" s="66"/>
      <c r="E137" s="66"/>
      <c r="F137" s="66"/>
      <c r="G137" s="66"/>
      <c r="H137" s="66"/>
      <c r="I137" s="66"/>
      <c r="J137" s="66"/>
      <c r="K137" s="66"/>
      <c r="L137" s="66"/>
      <c r="M137" s="66"/>
      <c r="N137" s="67"/>
    </row>
  </sheetData>
  <mergeCells count="11">
    <mergeCell ref="D9:K9"/>
    <mergeCell ref="G11:J11"/>
    <mergeCell ref="D21:K21"/>
    <mergeCell ref="D34:K34"/>
    <mergeCell ref="D103:K103"/>
    <mergeCell ref="D77:E77"/>
    <mergeCell ref="D78:E78"/>
    <mergeCell ref="D88:K88"/>
    <mergeCell ref="D43:K43"/>
    <mergeCell ref="D55:K55"/>
    <mergeCell ref="D71:K71"/>
  </mergeCells>
  <phoneticPr fontId="0" type="noConversion"/>
  <pageMargins left="0.75" right="0.75" top="1" bottom="1" header="0.4921259845" footer="0.4921259845"/>
  <pageSetup paperSize="9" scale="84" orientation="landscape" horizontalDpi="1200" verticalDpi="1200" r:id="rId1"/>
  <headerFooter alignWithMargins="0"/>
  <rowBreaks count="3" manualBreakCount="3">
    <brk id="41" min="1" max="12" man="1"/>
    <brk id="70" min="1" max="12" man="1"/>
    <brk id="102" min="1" max="12" man="1"/>
  </rowBreaks>
  <drawing r:id="rId2"/>
  <legacyDrawing r:id="rId3"/>
  <oleObjects>
    <mc:AlternateContent xmlns:mc="http://schemas.openxmlformats.org/markup-compatibility/2006">
      <mc:Choice Requires="x14">
        <oleObject progId="Equation.3" shapeId="3095" r:id="rId4">
          <objectPr defaultSize="0" autoPict="0" r:id="rId5">
            <anchor moveWithCells="1" sizeWithCells="1">
              <from>
                <xdr:col>3</xdr:col>
                <xdr:colOff>0</xdr:colOff>
                <xdr:row>14</xdr:row>
                <xdr:rowOff>0</xdr:rowOff>
              </from>
              <to>
                <xdr:col>4</xdr:col>
                <xdr:colOff>952500</xdr:colOff>
                <xdr:row>15</xdr:row>
                <xdr:rowOff>47625</xdr:rowOff>
              </to>
            </anchor>
          </objectPr>
        </oleObject>
      </mc:Choice>
      <mc:Fallback>
        <oleObject progId="Equation.3" shapeId="3095" r:id="rId4"/>
      </mc:Fallback>
    </mc:AlternateContent>
    <mc:AlternateContent xmlns:mc="http://schemas.openxmlformats.org/markup-compatibility/2006">
      <mc:Choice Requires="x14">
        <oleObject progId="Equation.3" shapeId="3096" r:id="rId6">
          <objectPr defaultSize="0" autoPict="0" r:id="rId7">
            <anchor moveWithCells="1" sizeWithCells="1">
              <from>
                <xdr:col>3</xdr:col>
                <xdr:colOff>9525</xdr:colOff>
                <xdr:row>27</xdr:row>
                <xdr:rowOff>47625</xdr:rowOff>
              </from>
              <to>
                <xdr:col>7</xdr:col>
                <xdr:colOff>381000</xdr:colOff>
                <xdr:row>28</xdr:row>
                <xdr:rowOff>85725</xdr:rowOff>
              </to>
            </anchor>
          </objectPr>
        </oleObject>
      </mc:Choice>
      <mc:Fallback>
        <oleObject progId="Equation.3" shapeId="3096" r:id="rId6"/>
      </mc:Fallback>
    </mc:AlternateContent>
    <mc:AlternateContent xmlns:mc="http://schemas.openxmlformats.org/markup-compatibility/2006">
      <mc:Choice Requires="x14">
        <oleObject progId="Equation.3" shapeId="3097" r:id="rId8">
          <objectPr defaultSize="0" autoPict="0" r:id="rId9">
            <anchor moveWithCells="1" sizeWithCells="1">
              <from>
                <xdr:col>3</xdr:col>
                <xdr:colOff>38100</xdr:colOff>
                <xdr:row>35</xdr:row>
                <xdr:rowOff>152400</xdr:rowOff>
              </from>
              <to>
                <xdr:col>7</xdr:col>
                <xdr:colOff>104775</xdr:colOff>
                <xdr:row>37</xdr:row>
                <xdr:rowOff>180975</xdr:rowOff>
              </to>
            </anchor>
          </objectPr>
        </oleObject>
      </mc:Choice>
      <mc:Fallback>
        <oleObject progId="Equation.3" shapeId="3097" r:id="rId8"/>
      </mc:Fallback>
    </mc:AlternateContent>
    <mc:AlternateContent xmlns:mc="http://schemas.openxmlformats.org/markup-compatibility/2006">
      <mc:Choice Requires="x14">
        <oleObject progId="Equation.3" shapeId="3100" r:id="rId10">
          <objectPr defaultSize="0" autoPict="0" r:id="rId11">
            <anchor moveWithCells="1" sizeWithCells="1">
              <from>
                <xdr:col>3</xdr:col>
                <xdr:colOff>38100</xdr:colOff>
                <xdr:row>48</xdr:row>
                <xdr:rowOff>9525</xdr:rowOff>
              </from>
              <to>
                <xdr:col>4</xdr:col>
                <xdr:colOff>342900</xdr:colOff>
                <xdr:row>50</xdr:row>
                <xdr:rowOff>38100</xdr:rowOff>
              </to>
            </anchor>
          </objectPr>
        </oleObject>
      </mc:Choice>
      <mc:Fallback>
        <oleObject progId="Equation.3" shapeId="3100" r:id="rId10"/>
      </mc:Fallback>
    </mc:AlternateContent>
    <mc:AlternateContent xmlns:mc="http://schemas.openxmlformats.org/markup-compatibility/2006">
      <mc:Choice Requires="x14">
        <oleObject progId="Equation.3" shapeId="3104" r:id="rId12">
          <objectPr defaultSize="0" autoPict="0" r:id="rId13">
            <anchor moveWithCells="1" sizeWithCells="1">
              <from>
                <xdr:col>3</xdr:col>
                <xdr:colOff>28575</xdr:colOff>
                <xdr:row>63</xdr:row>
                <xdr:rowOff>142875</xdr:rowOff>
              </from>
              <to>
                <xdr:col>5</xdr:col>
                <xdr:colOff>76200</xdr:colOff>
                <xdr:row>66</xdr:row>
                <xdr:rowOff>142875</xdr:rowOff>
              </to>
            </anchor>
          </objectPr>
        </oleObject>
      </mc:Choice>
      <mc:Fallback>
        <oleObject progId="Equation.3" shapeId="3104" r:id="rId12"/>
      </mc:Fallback>
    </mc:AlternateContent>
    <mc:AlternateContent xmlns:mc="http://schemas.openxmlformats.org/markup-compatibility/2006">
      <mc:Choice Requires="x14">
        <oleObject progId="Equation.3" shapeId="3106" r:id="rId14">
          <objectPr defaultSize="0" autoPict="0" r:id="rId15">
            <anchor moveWithCells="1" sizeWithCells="1">
              <from>
                <xdr:col>3</xdr:col>
                <xdr:colOff>0</xdr:colOff>
                <xdr:row>83</xdr:row>
                <xdr:rowOff>161925</xdr:rowOff>
              </from>
              <to>
                <xdr:col>3</xdr:col>
                <xdr:colOff>0</xdr:colOff>
                <xdr:row>86</xdr:row>
                <xdr:rowOff>123825</xdr:rowOff>
              </to>
            </anchor>
          </objectPr>
        </oleObject>
      </mc:Choice>
      <mc:Fallback>
        <oleObject progId="Equation.3" shapeId="3106" r:id="rId14"/>
      </mc:Fallback>
    </mc:AlternateContent>
    <mc:AlternateContent xmlns:mc="http://schemas.openxmlformats.org/markup-compatibility/2006">
      <mc:Choice Requires="x14">
        <oleObject progId="Equation.3" shapeId="3108" r:id="rId16">
          <objectPr defaultSize="0" autoPict="0" r:id="rId17">
            <anchor moveWithCells="1" sizeWithCells="1">
              <from>
                <xdr:col>3</xdr:col>
                <xdr:colOff>9525</xdr:colOff>
                <xdr:row>80</xdr:row>
                <xdr:rowOff>66675</xdr:rowOff>
              </from>
              <to>
                <xdr:col>4</xdr:col>
                <xdr:colOff>447675</xdr:colOff>
                <xdr:row>84</xdr:row>
                <xdr:rowOff>0</xdr:rowOff>
              </to>
            </anchor>
          </objectPr>
        </oleObject>
      </mc:Choice>
      <mc:Fallback>
        <oleObject progId="Equation.3" shapeId="3108" r:id="rId16"/>
      </mc:Fallback>
    </mc:AlternateContent>
    <mc:AlternateContent xmlns:mc="http://schemas.openxmlformats.org/markup-compatibility/2006">
      <mc:Choice Requires="x14">
        <oleObject progId="Equation.3" shapeId="3109" r:id="rId18">
          <objectPr defaultSize="0" autoPict="0" r:id="rId15">
            <anchor moveWithCells="1" sizeWithCells="1">
              <from>
                <xdr:col>3</xdr:col>
                <xdr:colOff>0</xdr:colOff>
                <xdr:row>99</xdr:row>
                <xdr:rowOff>0</xdr:rowOff>
              </from>
              <to>
                <xdr:col>3</xdr:col>
                <xdr:colOff>0</xdr:colOff>
                <xdr:row>101</xdr:row>
                <xdr:rowOff>123825</xdr:rowOff>
              </to>
            </anchor>
          </objectPr>
        </oleObject>
      </mc:Choice>
      <mc:Fallback>
        <oleObject progId="Equation.3" shapeId="3109" r:id="rId18"/>
      </mc:Fallback>
    </mc:AlternateContent>
    <mc:AlternateContent xmlns:mc="http://schemas.openxmlformats.org/markup-compatibility/2006">
      <mc:Choice Requires="x14">
        <oleObject progId="Equation.3" shapeId="3113" r:id="rId19">
          <objectPr defaultSize="0" autoPict="0" r:id="rId20">
            <anchor moveWithCells="1" sizeWithCells="1">
              <from>
                <xdr:col>3</xdr:col>
                <xdr:colOff>28575</xdr:colOff>
                <xdr:row>93</xdr:row>
                <xdr:rowOff>152400</xdr:rowOff>
              </from>
              <to>
                <xdr:col>5</xdr:col>
                <xdr:colOff>457200</xdr:colOff>
                <xdr:row>97</xdr:row>
                <xdr:rowOff>180975</xdr:rowOff>
              </to>
            </anchor>
          </objectPr>
        </oleObject>
      </mc:Choice>
      <mc:Fallback>
        <oleObject progId="Equation.3" shapeId="3113" r:id="rId19"/>
      </mc:Fallback>
    </mc:AlternateContent>
    <mc:AlternateContent xmlns:mc="http://schemas.openxmlformats.org/markup-compatibility/2006">
      <mc:Choice Requires="x14">
        <oleObject progId="Equation.3" shapeId="3114" r:id="rId21">
          <objectPr defaultSize="0" autoPict="0" r:id="rId15">
            <anchor moveWithCells="1" sizeWithCells="1">
              <from>
                <xdr:col>3</xdr:col>
                <xdr:colOff>0</xdr:colOff>
                <xdr:row>123</xdr:row>
                <xdr:rowOff>0</xdr:rowOff>
              </from>
              <to>
                <xdr:col>3</xdr:col>
                <xdr:colOff>0</xdr:colOff>
                <xdr:row>125</xdr:row>
                <xdr:rowOff>123825</xdr:rowOff>
              </to>
            </anchor>
          </objectPr>
        </oleObject>
      </mc:Choice>
      <mc:Fallback>
        <oleObject progId="Equation.3" shapeId="3114" r:id="rId21"/>
      </mc:Fallback>
    </mc:AlternateContent>
    <mc:AlternateContent xmlns:mc="http://schemas.openxmlformats.org/markup-compatibility/2006">
      <mc:Choice Requires="x14">
        <oleObject progId="Equation.3" shapeId="3122" r:id="rId22">
          <objectPr defaultSize="0" autoPict="0" r:id="rId23">
            <anchor moveWithCells="1" sizeWithCells="1">
              <from>
                <xdr:col>3</xdr:col>
                <xdr:colOff>28575</xdr:colOff>
                <xdr:row>118</xdr:row>
                <xdr:rowOff>38100</xdr:rowOff>
              </from>
              <to>
                <xdr:col>6</xdr:col>
                <xdr:colOff>257175</xdr:colOff>
                <xdr:row>122</xdr:row>
                <xdr:rowOff>152400</xdr:rowOff>
              </to>
            </anchor>
          </objectPr>
        </oleObject>
      </mc:Choice>
      <mc:Fallback>
        <oleObject progId="Equation.3" shapeId="3122" r:id="rId22"/>
      </mc:Fallback>
    </mc:AlternateContent>
    <mc:AlternateContent xmlns:mc="http://schemas.openxmlformats.org/markup-compatibility/2006">
      <mc:Choice Requires="x14">
        <oleObject progId="Equation.3" shapeId="3123" r:id="rId24">
          <objectPr defaultSize="0" autoPict="0" r:id="rId15">
            <anchor moveWithCells="1" sizeWithCells="1">
              <from>
                <xdr:col>3</xdr:col>
                <xdr:colOff>0</xdr:colOff>
                <xdr:row>134</xdr:row>
                <xdr:rowOff>0</xdr:rowOff>
              </from>
              <to>
                <xdr:col>3</xdr:col>
                <xdr:colOff>0</xdr:colOff>
                <xdr:row>136</xdr:row>
                <xdr:rowOff>123825</xdr:rowOff>
              </to>
            </anchor>
          </objectPr>
        </oleObject>
      </mc:Choice>
      <mc:Fallback>
        <oleObject progId="Equation.3" shapeId="3123" r:id="rId24"/>
      </mc:Fallback>
    </mc:AlternateContent>
    <mc:AlternateContent xmlns:mc="http://schemas.openxmlformats.org/markup-compatibility/2006">
      <mc:Choice Requires="x14">
        <oleObject progId="Equation.3" shapeId="3127" r:id="rId25">
          <objectPr defaultSize="0" autoPict="0" r:id="rId26">
            <anchor moveWithCells="1" sizeWithCells="1">
              <from>
                <xdr:col>3</xdr:col>
                <xdr:colOff>38100</xdr:colOff>
                <xdr:row>129</xdr:row>
                <xdr:rowOff>9525</xdr:rowOff>
              </from>
              <to>
                <xdr:col>7</xdr:col>
                <xdr:colOff>228600</xdr:colOff>
                <xdr:row>133</xdr:row>
                <xdr:rowOff>114300</xdr:rowOff>
              </to>
            </anchor>
          </objectPr>
        </oleObject>
      </mc:Choice>
      <mc:Fallback>
        <oleObject progId="Equation.3" shapeId="3127" r:id="rId2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
  <sheetViews>
    <sheetView workbookViewId="0"/>
  </sheetViews>
  <sheetFormatPr defaultColWidth="8.85546875"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Einleitung &amp; Vorgehensweise</vt:lpstr>
      <vt:lpstr>Übung 1</vt:lpstr>
      <vt:lpstr>Lösung Übung 1</vt:lpstr>
      <vt:lpstr>Notizblatt</vt:lpstr>
      <vt:lpstr>'Einleitung &amp; Vorgehensweise'!Print_Area</vt:lpstr>
      <vt:lpstr>'Lösung Übung 1'!Print_Area</vt:lpstr>
    </vt:vector>
  </TitlesOfParts>
  <Company>Universite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dc:creator>
  <cp:lastModifiedBy>Robin Helbling</cp:lastModifiedBy>
  <cp:lastPrinted>2006-05-25T07:07:30Z</cp:lastPrinted>
  <dcterms:created xsi:type="dcterms:W3CDTF">2001-04-21T12:16:11Z</dcterms:created>
  <dcterms:modified xsi:type="dcterms:W3CDTF">2025-09-09T15:53:29Z</dcterms:modified>
</cp:coreProperties>
</file>